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 firstSheet="11" activeTab="11"/>
  </bookViews>
  <sheets>
    <sheet name="4" sheetId="11" state="hidden" r:id="rId1"/>
    <sheet name="5" sheetId="13" state="hidden" r:id="rId2"/>
    <sheet name="6" sheetId="10" state="hidden" r:id="rId3"/>
    <sheet name="7" sheetId="9" state="hidden" r:id="rId4"/>
    <sheet name="8" sheetId="8" state="hidden" r:id="rId5"/>
    <sheet name="10" sheetId="7" state="hidden" r:id="rId6"/>
    <sheet name="11" sheetId="15" state="hidden" r:id="rId7"/>
    <sheet name="СКШ" sheetId="12" state="hidden" r:id="rId8"/>
    <sheet name="14" sheetId="5" state="hidden" r:id="rId9"/>
    <sheet name="16" sheetId="14" state="hidden" r:id="rId10"/>
    <sheet name="7-11 итог" sheetId="4" state="hidden" r:id="rId11"/>
    <sheet name="7-11 для школ" sheetId="21" r:id="rId12"/>
    <sheet name="7-11 для мэрии завтраки" sheetId="18" state="hidden" r:id="rId13"/>
    <sheet name="7-11 для мэрии обеды" sheetId="19" state="hidden" r:id="rId14"/>
  </sheets>
  <definedNames>
    <definedName name="_xlnm._FilterDatabase" localSheetId="12" hidden="1">'7-11 для мэрии завтраки'!$A$9:$E$73</definedName>
    <definedName name="_xlnm._FilterDatabase" localSheetId="13" hidden="1">'7-11 для мэрии обеды'!$A$9:$E$97</definedName>
    <definedName name="_xlnm._FilterDatabase" localSheetId="11" hidden="1">'7-11 для школ'!$A$4:$H$11</definedName>
    <definedName name="_xlnm._FilterDatabase" localSheetId="10" hidden="1">'7-11 итог'!$A$4:$H$187</definedName>
    <definedName name="OLE_LINK3" localSheetId="12">'7-11 для мэрии завтраки'!#REF!</definedName>
    <definedName name="OLE_LINK3" localSheetId="13">'7-11 для мэрии обеды'!#REF!</definedName>
    <definedName name="OLE_LINK3" localSheetId="11">'7-11 для школ'!$A$1</definedName>
    <definedName name="OLE_LINK3" localSheetId="10">'7-11 итог'!$A$1</definedName>
    <definedName name="_xlnm.Print_Titles" localSheetId="12">'7-11 для мэрии завтраки'!$6:$6</definedName>
    <definedName name="_xlnm.Print_Titles" localSheetId="13">'7-11 для мэрии обеды'!$6:$6</definedName>
    <definedName name="_xlnm.Print_Titles" localSheetId="11">'7-11 для школ'!$1:$4</definedName>
    <definedName name="_xlnm.Print_Titles" localSheetId="10">'7-11 итог'!$4:$4</definedName>
    <definedName name="_xlnm.Print_Area" localSheetId="5">'10'!$A$1:$T$48</definedName>
    <definedName name="_xlnm.Print_Area" localSheetId="6">'11'!$A$1:$T$48</definedName>
    <definedName name="_xlnm.Print_Area" localSheetId="8">'14'!$A$1:$T$48</definedName>
    <definedName name="_xlnm.Print_Area" localSheetId="9">'16'!$A$1:$T$48</definedName>
    <definedName name="_xlnm.Print_Area" localSheetId="0">'4'!$A$1:$T$48</definedName>
    <definedName name="_xlnm.Print_Area" localSheetId="1">'5'!$A$1:$T$48</definedName>
    <definedName name="_xlnm.Print_Area" localSheetId="2">'6'!$A$1:$T$48</definedName>
    <definedName name="_xlnm.Print_Area" localSheetId="3">'7'!$A$1:$T$48</definedName>
    <definedName name="_xlnm.Print_Area" localSheetId="12">'7-11 для мэрии завтраки'!$A$1:$E$77</definedName>
    <definedName name="_xlnm.Print_Area" localSheetId="13">'7-11 для мэрии обеды'!$A$1:$E$103</definedName>
    <definedName name="_xlnm.Print_Area" localSheetId="11">'7-11 для школ'!$A$1:$H$11</definedName>
    <definedName name="_xlnm.Print_Area" localSheetId="10">'7-11 итог'!$A$1:$H$199</definedName>
    <definedName name="_xlnm.Print_Area" localSheetId="4">'8'!$A$1:$T$48</definedName>
    <definedName name="_xlnm.Print_Area" localSheetId="7">СКШ!$A$1:$T$48</definedName>
  </definedNames>
  <calcPr calcId="144525"/>
</workbook>
</file>

<file path=xl/calcChain.xml><?xml version="1.0" encoding="utf-8"?>
<calcChain xmlns="http://schemas.openxmlformats.org/spreadsheetml/2006/main">
  <c r="C11" i="21" l="1"/>
  <c r="D11" i="21"/>
  <c r="E11" i="21"/>
  <c r="F11" i="21"/>
  <c r="G11" i="21"/>
  <c r="H11" i="21"/>
  <c r="C87" i="4" l="1"/>
  <c r="C70" i="4"/>
  <c r="C185" i="4"/>
  <c r="C186" i="4"/>
  <c r="C178" i="4"/>
  <c r="C171" i="4"/>
  <c r="C163" i="4"/>
  <c r="C172" i="4"/>
  <c r="C154" i="4"/>
  <c r="C146" i="4"/>
  <c r="C139" i="4"/>
  <c r="C131" i="4"/>
  <c r="C140" i="4" s="1"/>
  <c r="C123" i="4"/>
  <c r="C116" i="4"/>
  <c r="C108" i="4"/>
  <c r="C100" i="4"/>
  <c r="C109" i="4" s="1"/>
  <c r="C93" i="4"/>
  <c r="C94" i="4"/>
  <c r="C78" i="4"/>
  <c r="D87" i="4"/>
  <c r="D94" i="4" s="1"/>
  <c r="E87" i="4"/>
  <c r="F87" i="4"/>
  <c r="F94" i="4" s="1"/>
  <c r="G87" i="4"/>
  <c r="G94" i="4" s="1"/>
  <c r="H87" i="4"/>
  <c r="D93" i="4"/>
  <c r="E93" i="4"/>
  <c r="F93" i="4"/>
  <c r="G93" i="4"/>
  <c r="H93" i="4"/>
  <c r="H94" i="4" s="1"/>
  <c r="C62" i="4"/>
  <c r="C55" i="4"/>
  <c r="C63" i="4"/>
  <c r="C49" i="4"/>
  <c r="C50" i="4" s="1"/>
  <c r="C41" i="4"/>
  <c r="C19" i="4"/>
  <c r="C11" i="4"/>
  <c r="C20" i="4" s="1"/>
  <c r="G139" i="4"/>
  <c r="F139" i="4"/>
  <c r="E139" i="4"/>
  <c r="D139" i="4"/>
  <c r="H139" i="4"/>
  <c r="H131" i="4"/>
  <c r="H140" i="4"/>
  <c r="G131" i="4"/>
  <c r="G140" i="4" s="1"/>
  <c r="F131" i="4"/>
  <c r="F140" i="4" s="1"/>
  <c r="E131" i="4"/>
  <c r="E140" i="4" s="1"/>
  <c r="D131" i="4"/>
  <c r="D140" i="4"/>
  <c r="H185" i="4"/>
  <c r="H194" i="4" s="1"/>
  <c r="H199" i="4" s="1"/>
  <c r="G185" i="4"/>
  <c r="F185" i="4"/>
  <c r="E185" i="4"/>
  <c r="D185" i="4"/>
  <c r="D194" i="4" s="1"/>
  <c r="D199" i="4" s="1"/>
  <c r="H178" i="4"/>
  <c r="G178" i="4"/>
  <c r="F178" i="4"/>
  <c r="E178" i="4"/>
  <c r="D178" i="4"/>
  <c r="H171" i="4"/>
  <c r="G171" i="4"/>
  <c r="F171" i="4"/>
  <c r="E171" i="4"/>
  <c r="D171" i="4"/>
  <c r="H163" i="4"/>
  <c r="H172" i="4" s="1"/>
  <c r="G163" i="4"/>
  <c r="G193" i="4" s="1"/>
  <c r="G198" i="4" s="1"/>
  <c r="F163" i="4"/>
  <c r="E163" i="4"/>
  <c r="E172" i="4"/>
  <c r="D163" i="4"/>
  <c r="H154" i="4"/>
  <c r="G154" i="4"/>
  <c r="G194" i="4" s="1"/>
  <c r="G199" i="4" s="1"/>
  <c r="F154" i="4"/>
  <c r="E154" i="4"/>
  <c r="D154" i="4"/>
  <c r="H146" i="4"/>
  <c r="G146" i="4"/>
  <c r="F146" i="4"/>
  <c r="E146" i="4"/>
  <c r="E155" i="4"/>
  <c r="D146" i="4"/>
  <c r="D155" i="4" s="1"/>
  <c r="H123" i="4"/>
  <c r="H124" i="4" s="1"/>
  <c r="G123" i="4"/>
  <c r="F123" i="4"/>
  <c r="E123" i="4"/>
  <c r="D123" i="4"/>
  <c r="H116" i="4"/>
  <c r="G116" i="4"/>
  <c r="F116" i="4"/>
  <c r="F124" i="4" s="1"/>
  <c r="E116" i="4"/>
  <c r="E124" i="4"/>
  <c r="D116" i="4"/>
  <c r="D124" i="4" s="1"/>
  <c r="H108" i="4"/>
  <c r="G108" i="4"/>
  <c r="F108" i="4"/>
  <c r="F109" i="4" s="1"/>
  <c r="E108" i="4"/>
  <c r="D108" i="4"/>
  <c r="H100" i="4"/>
  <c r="H109" i="4"/>
  <c r="G100" i="4"/>
  <c r="G109" i="4" s="1"/>
  <c r="F100" i="4"/>
  <c r="E100" i="4"/>
  <c r="E109" i="4" s="1"/>
  <c r="D100" i="4"/>
  <c r="D109" i="4"/>
  <c r="H78" i="4"/>
  <c r="G78" i="4"/>
  <c r="F78" i="4"/>
  <c r="E78" i="4"/>
  <c r="E79" i="4" s="1"/>
  <c r="D78" i="4"/>
  <c r="H70" i="4"/>
  <c r="G70" i="4"/>
  <c r="G79" i="4"/>
  <c r="F70" i="4"/>
  <c r="F79" i="4" s="1"/>
  <c r="E70" i="4"/>
  <c r="D70" i="4"/>
  <c r="H62" i="4"/>
  <c r="G62" i="4"/>
  <c r="F62" i="4"/>
  <c r="E62" i="4"/>
  <c r="D62" i="4"/>
  <c r="H55" i="4"/>
  <c r="H63" i="4" s="1"/>
  <c r="G55" i="4"/>
  <c r="G63" i="4"/>
  <c r="F55" i="4"/>
  <c r="E55" i="4"/>
  <c r="E63" i="4" s="1"/>
  <c r="D55" i="4"/>
  <c r="D63" i="4"/>
  <c r="H49" i="4"/>
  <c r="G49" i="4"/>
  <c r="F49" i="4"/>
  <c r="E49" i="4"/>
  <c r="D49" i="4"/>
  <c r="H41" i="4"/>
  <c r="H50" i="4"/>
  <c r="G41" i="4"/>
  <c r="G50" i="4" s="1"/>
  <c r="F41" i="4"/>
  <c r="F50" i="4"/>
  <c r="E41" i="4"/>
  <c r="D41" i="4"/>
  <c r="D50" i="4" s="1"/>
  <c r="H34" i="4"/>
  <c r="G34" i="4"/>
  <c r="F34" i="4"/>
  <c r="E34" i="4"/>
  <c r="D34" i="4"/>
  <c r="C34" i="4"/>
  <c r="H26" i="4"/>
  <c r="H35" i="4" s="1"/>
  <c r="G26" i="4"/>
  <c r="G35" i="4" s="1"/>
  <c r="F26" i="4"/>
  <c r="F35" i="4"/>
  <c r="E26" i="4"/>
  <c r="D26" i="4"/>
  <c r="D35" i="4"/>
  <c r="C26" i="4"/>
  <c r="C35" i="4" s="1"/>
  <c r="H19" i="4"/>
  <c r="G19" i="4"/>
  <c r="F19" i="4"/>
  <c r="E19" i="4"/>
  <c r="E20" i="4" s="1"/>
  <c r="D19" i="4"/>
  <c r="H11" i="4"/>
  <c r="G11" i="4"/>
  <c r="G20" i="4"/>
  <c r="F11" i="4"/>
  <c r="F20" i="4" s="1"/>
  <c r="E11" i="4"/>
  <c r="D11" i="4"/>
  <c r="G186" i="4"/>
  <c r="C155" i="4"/>
  <c r="E186" i="4"/>
  <c r="G172" i="4"/>
  <c r="D20" i="4"/>
  <c r="H20" i="4"/>
  <c r="D79" i="4"/>
  <c r="H79" i="4"/>
  <c r="G124" i="4"/>
  <c r="E94" i="4"/>
  <c r="F186" i="4"/>
  <c r="H186" i="4"/>
  <c r="C124" i="4"/>
  <c r="C79" i="4"/>
  <c r="D172" i="4" l="1"/>
  <c r="D193" i="4"/>
  <c r="D198" i="4" s="1"/>
  <c r="F194" i="4"/>
  <c r="F199" i="4" s="1"/>
  <c r="H155" i="4"/>
  <c r="H193" i="4"/>
  <c r="H198" i="4" s="1"/>
  <c r="E194" i="4"/>
  <c r="E199" i="4" s="1"/>
  <c r="C187" i="4"/>
  <c r="E35" i="4"/>
  <c r="E50" i="4"/>
  <c r="E187" i="4" s="1"/>
  <c r="D186" i="4"/>
  <c r="E193" i="4"/>
  <c r="E198" i="4" s="1"/>
  <c r="F63" i="4"/>
  <c r="F155" i="4"/>
  <c r="F187" i="4" s="1"/>
  <c r="F172" i="4"/>
  <c r="F193" i="4"/>
  <c r="F198" i="4" s="1"/>
  <c r="C193" i="4"/>
  <c r="C198" i="4" s="1"/>
  <c r="C194" i="4"/>
  <c r="C199" i="4" s="1"/>
  <c r="G155" i="4"/>
  <c r="G187" i="4" s="1"/>
  <c r="D187" i="4" l="1"/>
</calcChain>
</file>

<file path=xl/sharedStrings.xml><?xml version="1.0" encoding="utf-8"?>
<sst xmlns="http://schemas.openxmlformats.org/spreadsheetml/2006/main" count="1125" uniqueCount="307">
  <si>
    <t>ПРИМЕРНОЕ ДВЕНАДЦАТИДНЕВНОЕ МЕНЮ</t>
  </si>
  <si>
    <t>для учащихся общеобразовательных учреждений</t>
  </si>
  <si>
    <t>Сборник рецептур 1981г</t>
  </si>
  <si>
    <t>НАИМЕНОВАНИЕ БЛЮД</t>
  </si>
  <si>
    <t>Пищевые вещества (г)</t>
  </si>
  <si>
    <t>(ККАЛ)</t>
  </si>
  <si>
    <t>БЕЛКИ</t>
  </si>
  <si>
    <t>ЖИРЫ</t>
  </si>
  <si>
    <t>УГЛЕВОДЫ</t>
  </si>
  <si>
    <t>ДЕНЬ 1</t>
  </si>
  <si>
    <t>ЗАВТРАК</t>
  </si>
  <si>
    <t>Т 32</t>
  </si>
  <si>
    <t>Помидор свежий</t>
  </si>
  <si>
    <t>-</t>
  </si>
  <si>
    <t>150/10</t>
  </si>
  <si>
    <t>Т 33</t>
  </si>
  <si>
    <t>Хлеб пшеничный с сыром</t>
  </si>
  <si>
    <t>Чай с сахаром</t>
  </si>
  <si>
    <t xml:space="preserve">  ОБЕД</t>
  </si>
  <si>
    <t>Огурец свежий</t>
  </si>
  <si>
    <t>Котлета из  мяса птицы</t>
  </si>
  <si>
    <t>Каша гречневая с маслом</t>
  </si>
  <si>
    <t>Хлеб пшенич., ржаной</t>
  </si>
  <si>
    <t>Компот из сухофруктов</t>
  </si>
  <si>
    <t>ДЕНЬ 2</t>
  </si>
  <si>
    <t>Пюре картофельное с маслом</t>
  </si>
  <si>
    <t>Чай с сахаром, лимоном</t>
  </si>
  <si>
    <t>200/7</t>
  </si>
  <si>
    <t>ОБЕД</t>
  </si>
  <si>
    <t>200/10</t>
  </si>
  <si>
    <t>Макаронные изделия отварные</t>
  </si>
  <si>
    <t>Кисель плодово-ягодный</t>
  </si>
  <si>
    <t>ДЕНЬ 3</t>
  </si>
  <si>
    <t xml:space="preserve">Хлеб ржаной </t>
  </si>
  <si>
    <t>ДЕНЬ 4</t>
  </si>
  <si>
    <t xml:space="preserve"> ОБЕД</t>
  </si>
  <si>
    <t>ДЕНЬ 5</t>
  </si>
  <si>
    <t>235/1106</t>
  </si>
  <si>
    <t>Котлета рыбная</t>
  </si>
  <si>
    <t>Рис отварной с маслом</t>
  </si>
  <si>
    <t>Компот из кураги</t>
  </si>
  <si>
    <t>ДЕНЬ 6</t>
  </si>
  <si>
    <t>Какао с молоком</t>
  </si>
  <si>
    <t>ДЕНЬ 7</t>
  </si>
  <si>
    <t>221/184</t>
  </si>
  <si>
    <t>200/17</t>
  </si>
  <si>
    <t>Компот с изюмом</t>
  </si>
  <si>
    <t>ДЕНЬ 8</t>
  </si>
  <si>
    <t>ДЕНЬ 9</t>
  </si>
  <si>
    <t>Свекла тушенная</t>
  </si>
  <si>
    <t>ДЕНЬ 10</t>
  </si>
  <si>
    <t>Хлеб ржаной с сыром</t>
  </si>
  <si>
    <t>ДЕНЬ 11</t>
  </si>
  <si>
    <t>200/5</t>
  </si>
  <si>
    <t>ДЕНЬ 12</t>
  </si>
  <si>
    <t>МАССА ПОРЦИИ (гр)</t>
  </si>
  <si>
    <t>СОГЛАСОВАНО</t>
  </si>
  <si>
    <t>УТВЕРЖДАЮ</t>
  </si>
  <si>
    <t>Директор</t>
  </si>
  <si>
    <t>МУП "Комбинат школьного</t>
  </si>
  <si>
    <t>и студенческого питания"</t>
  </si>
  <si>
    <t>МУП "КОМБИНАТ ШКОЛЬНОГО И СТУДЕНЧЕСКОГО ПИТАНИЯ"</t>
  </si>
  <si>
    <t>МБОУ "ООШ № 4"</t>
  </si>
  <si>
    <t>МБОУ "СОШ № 6"</t>
  </si>
  <si>
    <t>______________Попова О.А.</t>
  </si>
  <si>
    <t>МБОУ "СОШ № 7"</t>
  </si>
  <si>
    <t>МБОУ "СОШ № 8"</t>
  </si>
  <si>
    <t>____________Абрамова И.В.</t>
  </si>
  <si>
    <t>МБОУ "СОШ № 10"</t>
  </si>
  <si>
    <t>____________Осипович Т.В.</t>
  </si>
  <si>
    <t>МБОУ "СОШ № 11"</t>
  </si>
  <si>
    <t>___________Нестерова Т.В.</t>
  </si>
  <si>
    <t>МБОУ "НОШ № 14"</t>
  </si>
  <si>
    <t>__________Зильберман Н.А.</t>
  </si>
  <si>
    <t>_________Зильберман Н.А.</t>
  </si>
  <si>
    <t>МБОУ "СОШ № 16"</t>
  </si>
  <si>
    <t>МБОУ "СОШ № 5"</t>
  </si>
  <si>
    <t>__________Бубашнева Н.В.</t>
  </si>
  <si>
    <t>7-11 лет</t>
  </si>
  <si>
    <t>200/10/10</t>
  </si>
  <si>
    <t xml:space="preserve">Пюре картофельное </t>
  </si>
  <si>
    <t>Хлеб пшеничный</t>
  </si>
  <si>
    <t>Тефтели рыбные</t>
  </si>
  <si>
    <t>547/857</t>
  </si>
  <si>
    <t xml:space="preserve">Суп рыбный с крупой перловой  </t>
  </si>
  <si>
    <t>200/25</t>
  </si>
  <si>
    <t>Овощи свежие нарезка</t>
  </si>
  <si>
    <t>30/30</t>
  </si>
  <si>
    <t>Оладьи из печени</t>
  </si>
  <si>
    <t>Биточки из  мяса птицы</t>
  </si>
  <si>
    <t>Макаронные изделия  отварные с маслом</t>
  </si>
  <si>
    <t>Сок фруктовый</t>
  </si>
  <si>
    <t>Суп картоф. с фрикадельками из мяса птицы</t>
  </si>
  <si>
    <t xml:space="preserve">Каша гречневая </t>
  </si>
  <si>
    <t>Бифштекс  рубленый из  мяса птицы</t>
  </si>
  <si>
    <t>Капуста тушеная с мясом птицы</t>
  </si>
  <si>
    <t>Омлет натуральный с маслом</t>
  </si>
  <si>
    <t>Каша  молочная рисовая с маслом</t>
  </si>
  <si>
    <t>Чай с сахаром, с молоком</t>
  </si>
  <si>
    <t>Борщ из свежей капусты со сметаной, с мясом птицы</t>
  </si>
  <si>
    <t>Рассольник домашний со сметаной, с мясом птицы</t>
  </si>
  <si>
    <t>Каша  молочная манная с маслом</t>
  </si>
  <si>
    <t>Суп  овощной с мясом птицы,  со сметаной</t>
  </si>
  <si>
    <t>Рассольник ленинградский с крупой перловой со сметаной, с мясом птицы</t>
  </si>
  <si>
    <t>Суп- лапша домашняя с картофелем, с мясом птицы</t>
  </si>
  <si>
    <t>Каша  молочная пшенная с маслом</t>
  </si>
  <si>
    <t>Макаронные изделия отварные с маслом</t>
  </si>
  <si>
    <t>Суп крестьянский с крупой перловой, с мясом птицы</t>
  </si>
  <si>
    <t>Т33</t>
  </si>
  <si>
    <t>Суп картофельный с рисом, с мясом птицы</t>
  </si>
  <si>
    <t xml:space="preserve">Макаронные изделия отварные </t>
  </si>
  <si>
    <t>Щи из свежей капусты с картофелем, со сметаной, с  мясом птицы</t>
  </si>
  <si>
    <t>Суп картофельный с горохом, с мясом птицы</t>
  </si>
  <si>
    <t>12 - 18 лет</t>
  </si>
  <si>
    <t>Тефтели из мяса птицы</t>
  </si>
  <si>
    <t>Огурец соленый</t>
  </si>
  <si>
    <t>_____________ Селиверстова О.В.</t>
  </si>
  <si>
    <t>И.о.директора</t>
  </si>
  <si>
    <t>______________ Играшкина О.П.</t>
  </si>
  <si>
    <t>_______________Мирошниченко Т.Л.</t>
  </si>
  <si>
    <t>МБОУ "Специальная (коррекционная) школа"</t>
  </si>
  <si>
    <t>______________ Книга Е.И.</t>
  </si>
  <si>
    <t>150/5</t>
  </si>
  <si>
    <t xml:space="preserve">Хлеб пшеничный </t>
  </si>
  <si>
    <t>90/25</t>
  </si>
  <si>
    <t>90/50</t>
  </si>
  <si>
    <t>Запеканка морковная с творогом  со сгущ. молоком</t>
  </si>
  <si>
    <t>150/20</t>
  </si>
  <si>
    <t>150/90</t>
  </si>
  <si>
    <t>30/10</t>
  </si>
  <si>
    <t>Гуляш из мяса птицы</t>
  </si>
  <si>
    <t>Плов (мясо птицы)</t>
  </si>
  <si>
    <t>Рыба запеченая с картофелем по-русски</t>
  </si>
  <si>
    <t>Бефстроганов (мясо птицы)</t>
  </si>
  <si>
    <t>Энергетичес-кая ценность</t>
  </si>
  <si>
    <t>№ 
рецепта</t>
  </si>
  <si>
    <t>ИТОГО ЗА ЗАВТРАК</t>
  </si>
  <si>
    <t>ИТОГО ЗА ОБЕД</t>
  </si>
  <si>
    <t>ИТОГО ЗА ДЕНЬ</t>
  </si>
  <si>
    <t>30/20</t>
  </si>
  <si>
    <t>СРЕДНЕЕ ЗНАЧЕНИЕ</t>
  </si>
  <si>
    <t>СРЕДНЕЕ ЗНАЧЕНИЕ ЗАВТРАК</t>
  </si>
  <si>
    <t>СРЕДНЕЕ ЗНАЧЕНИЕ ОБЕД</t>
  </si>
  <si>
    <t>30/25</t>
  </si>
  <si>
    <t>ЦЕНА</t>
  </si>
  <si>
    <t>рублей</t>
  </si>
  <si>
    <t>Примерное меню разработано согласно СанПиН 2.3/2.4.3590-20 "Санитарно-эпидемиологические требования к организации общественного питания населения".  Так же примерное меню разработано согласно методических рекомендаций  к организации общественного питания населения  МР 2.3.6.0233-21</t>
  </si>
  <si>
    <t>90/150</t>
  </si>
  <si>
    <t>норма завтрак</t>
  </si>
  <si>
    <t>норма обед</t>
  </si>
  <si>
    <t>отклонение завтрак</t>
  </si>
  <si>
    <t>отклонение обед</t>
  </si>
  <si>
    <t>Жаркое по–домашнему (мясо птицы)</t>
  </si>
  <si>
    <t>на период 2020-2021 уч.г.</t>
  </si>
  <si>
    <t>№ п/п</t>
  </si>
  <si>
    <t>Наименование показателей</t>
  </si>
  <si>
    <t>Ед.изм.</t>
  </si>
  <si>
    <t>Период регулирования</t>
  </si>
  <si>
    <t>Тариф на оказание услуг общественного питания (завтраков) в 1 день</t>
  </si>
  <si>
    <t>руб.</t>
  </si>
  <si>
    <t>Наименование блюд, входящих в завтрак в 1 день согласно примерного меню завтраков и обедов для учащихся общеобразовательных учреждений</t>
  </si>
  <si>
    <t>Расчет тарифа
 на оказание услуг общественного питания (завтраков)
для учащихся общеобразовательных учреждений
 для 7-11 лет</t>
  </si>
  <si>
    <t>Приложение № 1</t>
  </si>
  <si>
    <t>1.1</t>
  </si>
  <si>
    <t>1.1.1</t>
  </si>
  <si>
    <t>1.1.2</t>
  </si>
  <si>
    <t>1.1.3</t>
  </si>
  <si>
    <t>1.1.4</t>
  </si>
  <si>
    <t>2</t>
  </si>
  <si>
    <t>2.1</t>
  </si>
  <si>
    <t>Тариф на оказание услуг общественного питания (завтраков) в 2 день</t>
  </si>
  <si>
    <t>Наименование блюд, входящих в завтрак в 2 день согласно примерного меню завтраков и обедов для учащихся общеобразовательных учреждений</t>
  </si>
  <si>
    <t>2.1.2</t>
  </si>
  <si>
    <t>2.1.3</t>
  </si>
  <si>
    <t>2.1.1</t>
  </si>
  <si>
    <t>3</t>
  </si>
  <si>
    <t>Тариф на оказание услуг общественного питания (завтраков) в 3 день</t>
  </si>
  <si>
    <t>3.1</t>
  </si>
  <si>
    <t>Наименование блюд, входящих в завтрак в 3 день согласно примерного меню завтраков и обедов для учащихся общеобразовательных учреждений</t>
  </si>
  <si>
    <t>3.1.1</t>
  </si>
  <si>
    <t>3.1.2</t>
  </si>
  <si>
    <t>3.1.3</t>
  </si>
  <si>
    <t>4</t>
  </si>
  <si>
    <t>Тариф на оказание услуг общественного питания (завтраков) в 4 день</t>
  </si>
  <si>
    <t>4.1</t>
  </si>
  <si>
    <t>Наименование блюд, входящих в завтрак в 4 день согласно примерного меню завтраков и обедов для учащихся общеобразовательных учреждений</t>
  </si>
  <si>
    <t>4.1.1</t>
  </si>
  <si>
    <t>4.1.2</t>
  </si>
  <si>
    <t>5</t>
  </si>
  <si>
    <t>Тариф на оказание услуг общественного питания (завтраков) в 5 день</t>
  </si>
  <si>
    <t>5.1</t>
  </si>
  <si>
    <t>Наименование блюд, входящих в завтрак в 5 день согласно примерного меню завтраков и обедов для учащихся общеобразовательных учреждений</t>
  </si>
  <si>
    <t>5.1.1</t>
  </si>
  <si>
    <t>5.1.2</t>
  </si>
  <si>
    <t>5.1.3</t>
  </si>
  <si>
    <t>5.1.4</t>
  </si>
  <si>
    <t>6</t>
  </si>
  <si>
    <t>Тариф на оказание услуг общественного питания (завтраков) в 6 день</t>
  </si>
  <si>
    <t>6.1</t>
  </si>
  <si>
    <t>Наименование блюд, входящих в завтрак в 6 день согласно примерного меню завтраков и обедов для учащихся общеобразовательных учреждений</t>
  </si>
  <si>
    <t>6.1.1</t>
  </si>
  <si>
    <t>6.1.2</t>
  </si>
  <si>
    <t>6.1.3</t>
  </si>
  <si>
    <t>6.1.4</t>
  </si>
  <si>
    <t>6.1.5</t>
  </si>
  <si>
    <t>7</t>
  </si>
  <si>
    <t>Тариф на оказание услуг общественного питания (завтраков) в 7 день</t>
  </si>
  <si>
    <t>7.1</t>
  </si>
  <si>
    <t>Наименование блюд, входящих в завтрак в 7 день согласно примерного меню завтраков и обедов для учащихся общеобразовательных учреждений</t>
  </si>
  <si>
    <t>7.1.1</t>
  </si>
  <si>
    <t>7.1.2</t>
  </si>
  <si>
    <t>7.1.3</t>
  </si>
  <si>
    <t>8</t>
  </si>
  <si>
    <t>Тариф на оказание услуг общественного питания (завтраков) в 8 день</t>
  </si>
  <si>
    <t>8.1</t>
  </si>
  <si>
    <t>Наименование блюд, входящих в завтрак в 8 день согласно примерного меню завтраков и обедов для учащихся общеобразовательных учреждений</t>
  </si>
  <si>
    <t>8.1.1</t>
  </si>
  <si>
    <t>8.1.2</t>
  </si>
  <si>
    <t>8.1.3</t>
  </si>
  <si>
    <t>8.1.4</t>
  </si>
  <si>
    <t>9</t>
  </si>
  <si>
    <t>Тариф на оказание услуг общественного питания (завтраков) в 9 день</t>
  </si>
  <si>
    <t>9.1</t>
  </si>
  <si>
    <t>Наименование блюд, входящих в завтрак в 9 день согласно примерного меню завтраков и обедов для учащихся общеобразовательных учреждений</t>
  </si>
  <si>
    <t>9.1.1</t>
  </si>
  <si>
    <t>9.1.2</t>
  </si>
  <si>
    <t>9.1.3</t>
  </si>
  <si>
    <t>9.1.4</t>
  </si>
  <si>
    <t>10</t>
  </si>
  <si>
    <t>Тариф на оказание услуг общественного питания (завтраков) в 10 день</t>
  </si>
  <si>
    <t>10.1</t>
  </si>
  <si>
    <t>Наименование блюд, входящих в завтрак в 10 день согласно примерного меню завтраков и обедов для учащихся общеобразовательных учреждений</t>
  </si>
  <si>
    <t>10.1.1</t>
  </si>
  <si>
    <t>10.1.2</t>
  </si>
  <si>
    <t>10.1.3</t>
  </si>
  <si>
    <t>11</t>
  </si>
  <si>
    <t>Тариф на оказание услуг общественного питания (завтраков) в 11 день</t>
  </si>
  <si>
    <t>11.1</t>
  </si>
  <si>
    <t>Наименование блюд, входящих в завтрак в 11 день согласно примерного меню завтраков и обедов для учащихся общеобразовательных учреждений</t>
  </si>
  <si>
    <t>11.1.1</t>
  </si>
  <si>
    <t>11.1.2</t>
  </si>
  <si>
    <t>11.1.3</t>
  </si>
  <si>
    <t>11.1.4</t>
  </si>
  <si>
    <t>11.1.5</t>
  </si>
  <si>
    <t>12</t>
  </si>
  <si>
    <t>Тариф на оказание услуг общественного питания (завтраков) в 12 день</t>
  </si>
  <si>
    <t>12.1</t>
  </si>
  <si>
    <t>Наименование блюд, входящих в завтрак в 12 день согласно примерного меню завтраков и обедов для учащихся общеобразовательных учреждений</t>
  </si>
  <si>
    <t>12.1.1</t>
  </si>
  <si>
    <t>12.1.2</t>
  </si>
  <si>
    <t>12.1.3</t>
  </si>
  <si>
    <t>Расчет тарифа
 на оказание услуг общественного питания (обедов)
для учащихся общеобразовательных учреждений
 для 7-11 лет</t>
  </si>
  <si>
    <t>Тариф на оказание услуг общественного питания (обедов) в 1 день</t>
  </si>
  <si>
    <t>Наименование блюд, входящих в обед в 1 день согласно примерного меню завтраков и обедов для учащихся общеобразовательных учреждений</t>
  </si>
  <si>
    <t>1.1.5</t>
  </si>
  <si>
    <t>1.1.6</t>
  </si>
  <si>
    <t>Тариф на оказание услуг общественного питания (обедов) в 2 день</t>
  </si>
  <si>
    <t>Наименование блюд, входящих в обед в 2 день согласно примерного меню завтраков и обедов для учащихся общеобразовательных учреждений</t>
  </si>
  <si>
    <t>2.1.4</t>
  </si>
  <si>
    <t>2.1.5</t>
  </si>
  <si>
    <t>2.1.6</t>
  </si>
  <si>
    <t>Тариф на оказание услуг общественного питания (обедов) в 3 день</t>
  </si>
  <si>
    <t>Наименование блюд, входящих в обед в 3 день согласно примерного меню завтраков и обедов для учащихся общеобразовательных учреждений</t>
  </si>
  <si>
    <t>3.1.4</t>
  </si>
  <si>
    <t>3.1.5</t>
  </si>
  <si>
    <t>Тариф на оказание услуг общественного питания (обедов) в 4 день</t>
  </si>
  <si>
    <t>Наименование блюд, входящих в обед в 4 день согласно примерного меню завтраков и обедов для учащихся общеобразовательных учреждений</t>
  </si>
  <si>
    <t>4.1.3</t>
  </si>
  <si>
    <t>4.1.4</t>
  </si>
  <si>
    <t>Тариф на оказание услуг общественного питания (обедов) в 5 день</t>
  </si>
  <si>
    <t>Наименование блюд, входящих в обед в 5 день согласно примерного меню завтраков и обедов для учащихся общеобразовательных учреждений</t>
  </si>
  <si>
    <t>5.1.5</t>
  </si>
  <si>
    <t>Тариф на оказание услуг общественного питания (обедов) в 6 день</t>
  </si>
  <si>
    <t>Наименование блюд, входящих в обед в 6 день согласно примерного меню завтраков и обедов для учащихся общеобразовательных учреждений</t>
  </si>
  <si>
    <t>Тариф на оказание услуг общественного питания (обедов) в 7 день</t>
  </si>
  <si>
    <t>Наименование блюд, входящих в обед в 7 день согласно примерного меню завтраков и обедов для учащихся общеобразовательных учреждений</t>
  </si>
  <si>
    <t>7.1.4</t>
  </si>
  <si>
    <t>7.1.5</t>
  </si>
  <si>
    <t>Тариф на оказание услуг общественного питания (обедов) в 8 день</t>
  </si>
  <si>
    <t>Наименование блюд, входящих в обед в 8 день согласно примерного меню завтраков и обедов для учащихся общеобразовательных учреждений</t>
  </si>
  <si>
    <t>Тариф на оказание услуг общественного питания (обедов) в 9 день</t>
  </si>
  <si>
    <t>Наименование блюд, входящих в обед в 9 день согласно примерного меню завтраков и обедов для учащихся общеобразовательных учреждений</t>
  </si>
  <si>
    <t>9.1.5</t>
  </si>
  <si>
    <t>Тариф на оказание услуг общественного питания (обедов) в 10 день</t>
  </si>
  <si>
    <t>Наименование блюд, входящих в обед в 10 день согласно примерного меню завтраков и обедов для учащихся общеобразовательных учреждений</t>
  </si>
  <si>
    <t>10.1.4</t>
  </si>
  <si>
    <t>10.1.5</t>
  </si>
  <si>
    <t>Тариф на оказание услуг общественного питания (обедов) в 11 день</t>
  </si>
  <si>
    <t>Наименование блюд, входящих в обед в 11 день согласно примерного меню завтраков и обедов для учащихся общеобразовательных учреждений</t>
  </si>
  <si>
    <t>11.1.6</t>
  </si>
  <si>
    <t>Тариф на оказание услуг общественного питания (обедов) в 12 день</t>
  </si>
  <si>
    <t>Наименование блюд, входящих в обед в 12 день согласно примерного меню завтраков и обедов для учащихся общеобразовательных учреждений</t>
  </si>
  <si>
    <t>12.1.4</t>
  </si>
  <si>
    <t>Руководитель</t>
  </si>
  <si>
    <t xml:space="preserve">О.В. Селивёрстова </t>
  </si>
  <si>
    <t>Приложение № 2</t>
  </si>
  <si>
    <t>_____________Цой О.Е.</t>
  </si>
  <si>
    <t>3.1.6</t>
  </si>
  <si>
    <t>4.1.5</t>
  </si>
  <si>
    <t>5.1.6</t>
  </si>
  <si>
    <t>7.1.6</t>
  </si>
  <si>
    <t>8.1.5</t>
  </si>
  <si>
    <t>9.1.6</t>
  </si>
  <si>
    <t>Суп-лапша домашняя с картофелем, с мясом птицы</t>
  </si>
  <si>
    <t>10.1.6</t>
  </si>
  <si>
    <t>12.1.5</t>
  </si>
  <si>
    <t>Фрукты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</si>
</sst>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_₽"/>
    <numFmt numFmtId="165" formatCode="0.00_ ;[Red]\-0.00\ "/>
  </numFmts>
  <fonts count="29" x14ac:knownFonts="1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8"/>
      <name val="Calibri"/>
      <family val="2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b/>
      <i/>
      <sz val="8"/>
      <name val="Times New Roman"/>
      <family val="1"/>
      <charset val="204"/>
    </font>
    <font>
      <sz val="8"/>
      <color indexed="10"/>
      <name val="Times New Roman"/>
      <family val="1"/>
      <charset val="204"/>
    </font>
    <font>
      <sz val="8"/>
      <color indexed="8"/>
      <name val="Calibri"/>
      <family val="2"/>
    </font>
    <font>
      <sz val="8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Calibri"/>
      <family val="2"/>
    </font>
    <font>
      <sz val="10"/>
      <color indexed="8"/>
      <name val="Calibri"/>
      <family val="2"/>
    </font>
    <font>
      <sz val="10"/>
      <color indexed="8"/>
      <name val="Times New Roman"/>
      <family val="1"/>
      <charset val="204"/>
    </font>
    <font>
      <sz val="10"/>
      <name val="Calibri"/>
      <family val="2"/>
    </font>
    <font>
      <sz val="8"/>
      <color indexed="8"/>
      <name val="Calibri"/>
      <family val="2"/>
    </font>
    <font>
      <b/>
      <i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8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50">
    <xf numFmtId="0" fontId="0" fillId="0" borderId="0" xfId="0"/>
    <xf numFmtId="0" fontId="4" fillId="0" borderId="1" xfId="0" applyFont="1" applyFill="1" applyBorder="1" applyAlignment="1">
      <alignment horizontal="right" vertical="center" wrapText="1"/>
    </xf>
    <xf numFmtId="0" fontId="3" fillId="0" borderId="0" xfId="0" applyFont="1"/>
    <xf numFmtId="0" fontId="4" fillId="0" borderId="1" xfId="0" applyFont="1" applyFill="1" applyBorder="1" applyAlignment="1">
      <alignment vertical="center" wrapText="1"/>
    </xf>
    <xf numFmtId="0" fontId="3" fillId="0" borderId="0" xfId="0" applyFont="1" applyFill="1"/>
    <xf numFmtId="0" fontId="4" fillId="0" borderId="0" xfId="0" applyFont="1" applyFill="1" applyBorder="1" applyAlignment="1">
      <alignment vertical="center"/>
    </xf>
    <xf numFmtId="2" fontId="4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Border="1"/>
    <xf numFmtId="0" fontId="3" fillId="2" borderId="0" xfId="0" applyFont="1" applyFill="1"/>
    <xf numFmtId="0" fontId="4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8" fillId="3" borderId="0" xfId="0" applyFont="1" applyFill="1"/>
    <xf numFmtId="0" fontId="8" fillId="0" borderId="0" xfId="0" applyFont="1" applyFill="1"/>
    <xf numFmtId="0" fontId="3" fillId="0" borderId="0" xfId="0" applyFont="1" applyFill="1" applyBorder="1"/>
    <xf numFmtId="2" fontId="7" fillId="0" borderId="0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right" vertical="center" wrapText="1"/>
    </xf>
    <xf numFmtId="0" fontId="9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4" fontId="3" fillId="0" borderId="0" xfId="0" applyNumberFormat="1" applyFont="1" applyFill="1"/>
    <xf numFmtId="0" fontId="4" fillId="0" borderId="0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2" fontId="9" fillId="0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right" vertical="center" wrapText="1"/>
    </xf>
    <xf numFmtId="40" fontId="5" fillId="0" borderId="1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Fill="1"/>
    <xf numFmtId="0" fontId="12" fillId="0" borderId="0" xfId="0" applyFont="1" applyFill="1" applyBorder="1"/>
    <xf numFmtId="165" fontId="5" fillId="0" borderId="1" xfId="0" applyNumberFormat="1" applyFont="1" applyFill="1" applyBorder="1" applyAlignment="1">
      <alignment horizontal="center" vertical="center" wrapText="1"/>
    </xf>
    <xf numFmtId="0" fontId="13" fillId="0" borderId="0" xfId="0" applyFont="1" applyFill="1"/>
    <xf numFmtId="0" fontId="10" fillId="0" borderId="1" xfId="0" applyFont="1" applyFill="1" applyBorder="1" applyAlignment="1">
      <alignment horizontal="right" vertical="center" wrapText="1"/>
    </xf>
    <xf numFmtId="0" fontId="10" fillId="0" borderId="3" xfId="0" applyFont="1" applyFill="1" applyBorder="1" applyAlignment="1">
      <alignment vertical="center" wrapText="1"/>
    </xf>
    <xf numFmtId="0" fontId="10" fillId="0" borderId="3" xfId="0" applyFont="1" applyFill="1" applyBorder="1" applyAlignment="1">
      <alignment horizontal="center" vertical="center" wrapText="1"/>
    </xf>
    <xf numFmtId="165" fontId="10" fillId="0" borderId="3" xfId="0" applyNumberFormat="1" applyFont="1" applyFill="1" applyBorder="1" applyAlignment="1">
      <alignment horizontal="center" vertical="center" wrapText="1"/>
    </xf>
    <xf numFmtId="40" fontId="10" fillId="0" borderId="3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2" fontId="4" fillId="0" borderId="3" xfId="0" applyNumberFormat="1" applyFont="1" applyFill="1" applyBorder="1" applyAlignment="1">
      <alignment horizontal="center" vertical="center" wrapText="1"/>
    </xf>
    <xf numFmtId="165" fontId="10" fillId="0" borderId="1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11" fillId="0" borderId="0" xfId="0" applyFont="1" applyFill="1"/>
    <xf numFmtId="49" fontId="4" fillId="0" borderId="1" xfId="0" applyNumberFormat="1" applyFont="1" applyFill="1" applyBorder="1" applyAlignment="1">
      <alignment horizontal="center" vertical="center" wrapText="1"/>
    </xf>
    <xf numFmtId="0" fontId="14" fillId="0" borderId="0" xfId="0" applyFont="1"/>
    <xf numFmtId="0" fontId="15" fillId="0" borderId="0" xfId="0" applyFont="1"/>
    <xf numFmtId="0" fontId="17" fillId="0" borderId="0" xfId="0" applyFont="1"/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3" fillId="0" borderId="0" xfId="0" applyFont="1" applyFill="1" applyBorder="1"/>
    <xf numFmtId="0" fontId="13" fillId="0" borderId="0" xfId="0" applyFont="1" applyFill="1" applyBorder="1" applyAlignment="1">
      <alignment horizontal="center"/>
    </xf>
    <xf numFmtId="49" fontId="20" fillId="0" borderId="1" xfId="0" applyNumberFormat="1" applyFont="1" applyBorder="1" applyAlignment="1">
      <alignment horizontal="center" vertical="top" wrapText="1"/>
    </xf>
    <xf numFmtId="0" fontId="20" fillId="0" borderId="1" xfId="0" applyFont="1" applyBorder="1" applyAlignment="1">
      <alignment horizontal="center" vertical="top" wrapText="1"/>
    </xf>
    <xf numFmtId="0" fontId="20" fillId="2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vertical="top"/>
    </xf>
    <xf numFmtId="0" fontId="22" fillId="0" borderId="0" xfId="0" applyFont="1" applyAlignment="1">
      <alignment vertical="top"/>
    </xf>
    <xf numFmtId="0" fontId="22" fillId="0" borderId="0" xfId="0" applyFont="1" applyFill="1"/>
    <xf numFmtId="0" fontId="22" fillId="0" borderId="0" xfId="0" applyFont="1"/>
    <xf numFmtId="0" fontId="20" fillId="0" borderId="1" xfId="0" applyFont="1" applyFill="1" applyBorder="1" applyAlignment="1">
      <alignment horizontal="center" vertical="center" wrapText="1"/>
    </xf>
    <xf numFmtId="2" fontId="20" fillId="0" borderId="1" xfId="0" applyNumberFormat="1" applyFont="1" applyFill="1" applyBorder="1" applyAlignment="1">
      <alignment horizontal="center" vertical="center" wrapText="1"/>
    </xf>
    <xf numFmtId="2" fontId="21" fillId="0" borderId="1" xfId="0" applyNumberFormat="1" applyFont="1" applyFill="1" applyBorder="1" applyAlignment="1">
      <alignment horizontal="center" vertical="center" wrapText="1"/>
    </xf>
    <xf numFmtId="0" fontId="23" fillId="0" borderId="0" xfId="0" applyFont="1" applyFill="1"/>
    <xf numFmtId="0" fontId="25" fillId="0" borderId="0" xfId="0" applyFont="1" applyFill="1"/>
    <xf numFmtId="49" fontId="20" fillId="0" borderId="1" xfId="0" applyNumberFormat="1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40" fontId="19" fillId="0" borderId="1" xfId="0" applyNumberFormat="1" applyFont="1" applyFill="1" applyBorder="1" applyAlignment="1">
      <alignment horizontal="center" vertical="center" wrapText="1"/>
    </xf>
    <xf numFmtId="2" fontId="21" fillId="0" borderId="1" xfId="0" applyNumberFormat="1" applyFont="1" applyBorder="1" applyAlignment="1">
      <alignment horizontal="center" vertical="center" wrapText="1"/>
    </xf>
    <xf numFmtId="0" fontId="1" fillId="0" borderId="4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/>
    </xf>
    <xf numFmtId="49" fontId="12" fillId="0" borderId="0" xfId="0" applyNumberFormat="1" applyFont="1" applyFill="1" applyBorder="1" applyAlignment="1">
      <alignment horizontal="center" vertical="center"/>
    </xf>
    <xf numFmtId="49" fontId="20" fillId="0" borderId="1" xfId="0" applyNumberFormat="1" applyFont="1" applyBorder="1" applyAlignment="1">
      <alignment horizontal="center" vertical="center" wrapText="1"/>
    </xf>
    <xf numFmtId="49" fontId="21" fillId="0" borderId="1" xfId="0" applyNumberFormat="1" applyFont="1" applyFill="1" applyBorder="1" applyAlignment="1">
      <alignment horizontal="center" vertical="center" wrapText="1"/>
    </xf>
    <xf numFmtId="49" fontId="19" fillId="0" borderId="1" xfId="0" applyNumberFormat="1" applyFont="1" applyFill="1" applyBorder="1" applyAlignment="1">
      <alignment horizontal="center" vertical="center" wrapText="1"/>
    </xf>
    <xf numFmtId="49" fontId="24" fillId="0" borderId="1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/>
    </xf>
    <xf numFmtId="0" fontId="26" fillId="0" borderId="0" xfId="0" applyFont="1"/>
    <xf numFmtId="0" fontId="26" fillId="0" borderId="5" xfId="0" applyFont="1" applyBorder="1" applyAlignment="1">
      <alignment horizontal="center"/>
    </xf>
    <xf numFmtId="0" fontId="3" fillId="5" borderId="0" xfId="0" applyFont="1" applyFill="1"/>
    <xf numFmtId="0" fontId="21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2" fontId="20" fillId="5" borderId="1" xfId="0" applyNumberFormat="1" applyFont="1" applyFill="1" applyBorder="1" applyAlignment="1">
      <alignment horizontal="center" vertical="center" wrapText="1"/>
    </xf>
    <xf numFmtId="165" fontId="1" fillId="5" borderId="3" xfId="0" applyNumberFormat="1" applyFont="1" applyFill="1" applyBorder="1" applyAlignment="1">
      <alignment horizontal="center" vertical="center" wrapText="1"/>
    </xf>
    <xf numFmtId="0" fontId="21" fillId="5" borderId="1" xfId="0" applyFont="1" applyFill="1" applyBorder="1" applyAlignment="1">
      <alignment horizontal="right" vertical="center" wrapText="1"/>
    </xf>
    <xf numFmtId="0" fontId="21" fillId="5" borderId="1" xfId="0" applyFont="1" applyFill="1" applyBorder="1" applyAlignment="1">
      <alignment horizontal="left" vertical="center" wrapText="1"/>
    </xf>
    <xf numFmtId="2" fontId="21" fillId="5" borderId="1" xfId="0" applyNumberFormat="1" applyFont="1" applyFill="1" applyBorder="1" applyAlignment="1">
      <alignment horizontal="center" vertical="center" wrapText="1"/>
    </xf>
    <xf numFmtId="0" fontId="3" fillId="5" borderId="0" xfId="0" applyFont="1" applyFill="1" applyBorder="1"/>
    <xf numFmtId="164" fontId="4" fillId="5" borderId="0" xfId="0" applyNumberFormat="1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right" vertical="center" wrapText="1"/>
    </xf>
    <xf numFmtId="0" fontId="1" fillId="5" borderId="3" xfId="0" applyFont="1" applyFill="1" applyBorder="1" applyAlignment="1">
      <alignment vertical="center" wrapText="1"/>
    </xf>
    <xf numFmtId="0" fontId="1" fillId="5" borderId="3" xfId="0" applyFont="1" applyFill="1" applyBorder="1" applyAlignment="1">
      <alignment horizontal="center" vertical="center" wrapText="1"/>
    </xf>
    <xf numFmtId="165" fontId="28" fillId="6" borderId="6" xfId="0" applyNumberFormat="1" applyFont="1" applyFill="1" applyBorder="1" applyAlignment="1">
      <alignment horizontal="center" vertical="center" wrapText="1"/>
    </xf>
    <xf numFmtId="0" fontId="28" fillId="6" borderId="6" xfId="0" applyFont="1" applyFill="1" applyBorder="1" applyAlignment="1">
      <alignment vertical="center" wrapText="1"/>
    </xf>
    <xf numFmtId="0" fontId="28" fillId="6" borderId="6" xfId="0" applyFont="1" applyFill="1" applyBorder="1" applyAlignment="1">
      <alignment horizontal="center" vertical="center" wrapText="1"/>
    </xf>
    <xf numFmtId="2" fontId="20" fillId="6" borderId="6" xfId="0" applyNumberFormat="1" applyFont="1" applyFill="1" applyBorder="1" applyAlignment="1">
      <alignment horizontal="center" vertical="center" wrapText="1"/>
    </xf>
    <xf numFmtId="2" fontId="20" fillId="6" borderId="3" xfId="0" applyNumberFormat="1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49" fontId="20" fillId="5" borderId="1" xfId="0" applyNumberFormat="1" applyFont="1" applyFill="1" applyBorder="1" applyAlignment="1">
      <alignment horizontal="center" vertical="center" wrapText="1"/>
    </xf>
    <xf numFmtId="0" fontId="20" fillId="6" borderId="1" xfId="0" applyFont="1" applyFill="1" applyBorder="1" applyAlignment="1">
      <alignment horizontal="right" vertical="center" wrapText="1"/>
    </xf>
    <xf numFmtId="0" fontId="20" fillId="6" borderId="3" xfId="0" applyFont="1" applyFill="1" applyBorder="1" applyAlignment="1">
      <alignment vertical="center" wrapText="1"/>
    </xf>
    <xf numFmtId="0" fontId="20" fillId="6" borderId="3" xfId="0" applyFont="1" applyFill="1" applyBorder="1" applyAlignment="1">
      <alignment horizontal="center" vertical="center" wrapText="1"/>
    </xf>
    <xf numFmtId="0" fontId="20" fillId="6" borderId="2" xfId="0" applyFont="1" applyFill="1" applyBorder="1" applyAlignment="1">
      <alignment horizontal="right" vertical="center" wrapText="1"/>
    </xf>
    <xf numFmtId="0" fontId="20" fillId="6" borderId="6" xfId="0" applyFont="1" applyFill="1" applyBorder="1" applyAlignment="1">
      <alignment vertical="center" wrapText="1"/>
    </xf>
    <xf numFmtId="40" fontId="28" fillId="6" borderId="6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17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7" fillId="0" borderId="0" xfId="0" applyFont="1" applyAlignment="1">
      <alignment horizontal="left" wrapText="1"/>
    </xf>
    <xf numFmtId="0" fontId="6" fillId="4" borderId="4" xfId="0" applyFont="1" applyFill="1" applyBorder="1" applyAlignment="1">
      <alignment horizontal="left" vertical="center" wrapText="1"/>
    </xf>
    <xf numFmtId="0" fontId="6" fillId="4" borderId="7" xfId="0" applyFont="1" applyFill="1" applyBorder="1" applyAlignment="1">
      <alignment horizontal="left" vertical="center" wrapText="1"/>
    </xf>
    <xf numFmtId="0" fontId="6" fillId="4" borderId="3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6" fillId="2" borderId="7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27" fillId="5" borderId="4" xfId="0" applyFont="1" applyFill="1" applyBorder="1" applyAlignment="1">
      <alignment horizontal="left" vertical="center" wrapText="1"/>
    </xf>
    <xf numFmtId="0" fontId="27" fillId="5" borderId="7" xfId="0" applyFont="1" applyFill="1" applyBorder="1" applyAlignment="1">
      <alignment horizontal="left" vertical="center" wrapText="1"/>
    </xf>
    <xf numFmtId="0" fontId="27" fillId="5" borderId="3" xfId="0" applyFont="1" applyFill="1" applyBorder="1" applyAlignment="1">
      <alignment horizontal="left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5" borderId="8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left" vertical="center" wrapText="1"/>
    </xf>
    <xf numFmtId="0" fontId="20" fillId="0" borderId="1" xfId="0" applyFont="1" applyBorder="1" applyAlignment="1">
      <alignment horizontal="left" vertical="top" wrapText="1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20" fillId="0" borderId="1" xfId="0" applyFont="1" applyBorder="1" applyAlignment="1">
      <alignment horizontal="center" vertical="top" wrapText="1"/>
    </xf>
    <xf numFmtId="0" fontId="20" fillId="0" borderId="0" xfId="0" applyFont="1" applyFill="1" applyBorder="1" applyAlignment="1">
      <alignment horizontal="left" vertical="top" wrapText="1"/>
    </xf>
    <xf numFmtId="0" fontId="20" fillId="0" borderId="0" xfId="0" applyFont="1" applyFill="1" applyBorder="1" applyAlignment="1">
      <alignment horizontal="center" vertical="top" wrapText="1"/>
    </xf>
    <xf numFmtId="0" fontId="21" fillId="0" borderId="4" xfId="0" applyFont="1" applyFill="1" applyBorder="1" applyAlignment="1">
      <alignment horizontal="left" vertical="center" wrapText="1"/>
    </xf>
    <xf numFmtId="0" fontId="21" fillId="0" borderId="3" xfId="0" applyFont="1" applyFill="1" applyBorder="1" applyAlignment="1">
      <alignment horizontal="left" vertical="center" wrapText="1"/>
    </xf>
    <xf numFmtId="0" fontId="20" fillId="0" borderId="0" xfId="0" applyFont="1" applyAlignment="1">
      <alignment horizontal="left" vertical="top" wrapText="1"/>
    </xf>
    <xf numFmtId="0" fontId="20" fillId="0" borderId="0" xfId="0" applyFont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8"/>
  <sheetViews>
    <sheetView view="pageBreakPreview" zoomScale="60" zoomScaleNormal="70" workbookViewId="0">
      <selection activeCell="A64" sqref="A64:H64"/>
    </sheetView>
  </sheetViews>
  <sheetFormatPr defaultRowHeight="15" x14ac:dyDescent="0.25"/>
  <cols>
    <col min="10" max="10" width="18.5703125" customWidth="1"/>
    <col min="11" max="11" width="9.140625" customWidth="1"/>
    <col min="20" max="20" width="17.5703125" customWidth="1"/>
  </cols>
  <sheetData>
    <row r="1" spans="1:20" ht="15.75" x14ac:dyDescent="0.25">
      <c r="A1" s="113" t="s">
        <v>56</v>
      </c>
      <c r="B1" s="113"/>
      <c r="C1" s="113"/>
      <c r="D1" s="49"/>
      <c r="E1" s="49"/>
      <c r="F1" s="49"/>
      <c r="G1" s="49"/>
      <c r="H1" s="49" t="s">
        <v>57</v>
      </c>
      <c r="I1" s="49"/>
      <c r="J1" s="49"/>
      <c r="K1" s="113" t="s">
        <v>56</v>
      </c>
      <c r="L1" s="113"/>
      <c r="M1" s="113"/>
      <c r="N1" s="49"/>
      <c r="O1" s="49"/>
      <c r="P1" s="49"/>
      <c r="Q1" s="49"/>
      <c r="R1" s="49" t="s">
        <v>57</v>
      </c>
      <c r="S1" s="49"/>
      <c r="T1" s="49"/>
    </row>
    <row r="2" spans="1:20" ht="15.75" x14ac:dyDescent="0.25">
      <c r="A2" s="51"/>
      <c r="B2" s="52"/>
      <c r="C2" s="51"/>
      <c r="D2" s="49"/>
      <c r="E2" s="49"/>
      <c r="F2" s="49"/>
      <c r="G2" s="49"/>
      <c r="H2" s="49"/>
      <c r="I2" s="49"/>
      <c r="J2" s="49"/>
      <c r="K2" s="51"/>
      <c r="L2" s="52"/>
      <c r="M2" s="51"/>
      <c r="N2" s="49"/>
      <c r="O2" s="49"/>
      <c r="P2" s="49"/>
      <c r="Q2" s="49"/>
      <c r="R2" s="49"/>
      <c r="S2" s="49"/>
      <c r="T2" s="49"/>
    </row>
    <row r="3" spans="1:20" ht="15.75" x14ac:dyDescent="0.25">
      <c r="A3" s="112" t="s">
        <v>58</v>
      </c>
      <c r="B3" s="112"/>
      <c r="C3" s="112"/>
      <c r="D3" s="49"/>
      <c r="E3" s="49"/>
      <c r="F3" s="49"/>
      <c r="G3" s="49"/>
      <c r="H3" s="49" t="s">
        <v>117</v>
      </c>
      <c r="I3" s="49"/>
      <c r="J3" s="49"/>
      <c r="K3" s="112" t="s">
        <v>58</v>
      </c>
      <c r="L3" s="112"/>
      <c r="M3" s="112"/>
      <c r="N3" s="49"/>
      <c r="O3" s="49"/>
      <c r="P3" s="49"/>
      <c r="Q3" s="49"/>
      <c r="R3" s="49" t="s">
        <v>117</v>
      </c>
      <c r="S3" s="49"/>
      <c r="T3" s="49"/>
    </row>
    <row r="4" spans="1:20" ht="15.75" x14ac:dyDescent="0.25">
      <c r="A4" s="112" t="s">
        <v>62</v>
      </c>
      <c r="B4" s="112"/>
      <c r="C4" s="112"/>
      <c r="D4" s="49"/>
      <c r="E4" s="49"/>
      <c r="F4" s="49"/>
      <c r="G4" s="49"/>
      <c r="H4" s="49" t="s">
        <v>59</v>
      </c>
      <c r="I4" s="49"/>
      <c r="J4" s="49"/>
      <c r="K4" s="112" t="s">
        <v>62</v>
      </c>
      <c r="L4" s="112"/>
      <c r="M4" s="112"/>
      <c r="N4" s="49"/>
      <c r="O4" s="49"/>
      <c r="P4" s="49"/>
      <c r="Q4" s="49"/>
      <c r="R4" s="49" t="s">
        <v>59</v>
      </c>
      <c r="S4" s="49"/>
      <c r="T4" s="49"/>
    </row>
    <row r="5" spans="1:20" ht="15.75" x14ac:dyDescent="0.25">
      <c r="A5" s="51"/>
      <c r="B5" s="53"/>
      <c r="C5" s="51"/>
      <c r="D5" s="49"/>
      <c r="E5" s="49"/>
      <c r="F5" s="49"/>
      <c r="G5" s="49"/>
      <c r="H5" s="49" t="s">
        <v>60</v>
      </c>
      <c r="I5" s="49"/>
      <c r="J5" s="49"/>
      <c r="K5" s="51"/>
      <c r="L5" s="53"/>
      <c r="M5" s="51"/>
      <c r="N5" s="49"/>
      <c r="O5" s="49"/>
      <c r="P5" s="49"/>
      <c r="Q5" s="49"/>
      <c r="R5" s="49" t="s">
        <v>60</v>
      </c>
      <c r="S5" s="49"/>
      <c r="T5" s="49"/>
    </row>
    <row r="6" spans="1:20" ht="15.75" x14ac:dyDescent="0.25">
      <c r="A6" s="51"/>
      <c r="B6" s="53"/>
      <c r="C6" s="51"/>
      <c r="D6" s="49"/>
      <c r="E6" s="49"/>
      <c r="F6" s="49"/>
      <c r="G6" s="49"/>
      <c r="H6" s="49"/>
      <c r="I6" s="49"/>
      <c r="J6" s="49"/>
      <c r="K6" s="51"/>
      <c r="L6" s="53"/>
      <c r="M6" s="51"/>
      <c r="N6" s="49"/>
      <c r="O6" s="49"/>
      <c r="P6" s="49"/>
      <c r="Q6" s="49"/>
      <c r="R6" s="49"/>
      <c r="S6" s="49"/>
      <c r="T6" s="49"/>
    </row>
    <row r="7" spans="1:20" ht="15.75" x14ac:dyDescent="0.25">
      <c r="A7" s="51"/>
      <c r="B7" s="53"/>
      <c r="C7" s="51"/>
      <c r="D7" s="49"/>
      <c r="E7" s="49"/>
      <c r="F7" s="49"/>
      <c r="G7" s="49"/>
      <c r="H7" s="49"/>
      <c r="I7" s="49"/>
      <c r="J7" s="49"/>
      <c r="K7" s="51"/>
      <c r="L7" s="53"/>
      <c r="M7" s="51"/>
      <c r="N7" s="49"/>
      <c r="O7" s="49"/>
      <c r="P7" s="49"/>
      <c r="Q7" s="49"/>
      <c r="R7" s="49"/>
      <c r="S7" s="49"/>
      <c r="T7" s="49"/>
    </row>
    <row r="8" spans="1:20" ht="15.75" x14ac:dyDescent="0.25">
      <c r="A8" s="51"/>
      <c r="B8" s="53"/>
      <c r="C8" s="51"/>
      <c r="D8" s="49"/>
      <c r="E8" s="49"/>
      <c r="F8" s="49"/>
      <c r="G8" s="49"/>
      <c r="H8" s="49"/>
      <c r="I8" s="49"/>
      <c r="J8" s="49"/>
      <c r="K8" s="51"/>
      <c r="L8" s="53"/>
      <c r="M8" s="51"/>
      <c r="N8" s="49"/>
      <c r="O8" s="49"/>
      <c r="P8" s="49"/>
      <c r="Q8" s="49"/>
      <c r="R8" s="49"/>
      <c r="S8" s="49"/>
      <c r="T8" s="49"/>
    </row>
    <row r="9" spans="1:20" ht="15.75" x14ac:dyDescent="0.25">
      <c r="A9" s="51" t="s">
        <v>118</v>
      </c>
      <c r="B9" s="51"/>
      <c r="C9" s="51"/>
      <c r="D9" s="49"/>
      <c r="E9" s="49"/>
      <c r="F9" s="49"/>
      <c r="G9" s="49"/>
      <c r="H9" s="49" t="s">
        <v>116</v>
      </c>
      <c r="I9" s="49"/>
      <c r="J9" s="49"/>
      <c r="K9" s="51" t="s">
        <v>118</v>
      </c>
      <c r="L9" s="51"/>
      <c r="M9" s="51"/>
      <c r="N9" s="49"/>
      <c r="O9" s="49"/>
      <c r="P9" s="49"/>
      <c r="Q9" s="49"/>
      <c r="R9" s="49" t="s">
        <v>116</v>
      </c>
      <c r="S9" s="49"/>
      <c r="T9" s="49"/>
    </row>
    <row r="10" spans="1:20" ht="15.75" x14ac:dyDescent="0.25">
      <c r="A10" s="49"/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</row>
    <row r="11" spans="1:20" ht="15.75" x14ac:dyDescent="0.25">
      <c r="A11" s="49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</row>
    <row r="19" spans="1:20" ht="18.75" x14ac:dyDescent="0.3">
      <c r="A19" s="111" t="s">
        <v>61</v>
      </c>
      <c r="B19" s="111"/>
      <c r="C19" s="111"/>
      <c r="D19" s="111"/>
      <c r="E19" s="111"/>
      <c r="F19" s="111"/>
      <c r="G19" s="111"/>
      <c r="H19" s="111"/>
      <c r="I19" s="111"/>
      <c r="J19" s="111"/>
      <c r="K19" s="111" t="s">
        <v>61</v>
      </c>
      <c r="L19" s="111"/>
      <c r="M19" s="111"/>
      <c r="N19" s="111"/>
      <c r="O19" s="111"/>
      <c r="P19" s="111"/>
      <c r="Q19" s="111"/>
      <c r="R19" s="111"/>
      <c r="S19" s="111"/>
      <c r="T19" s="111"/>
    </row>
    <row r="20" spans="1:20" ht="18.75" x14ac:dyDescent="0.3">
      <c r="A20" s="50"/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</row>
    <row r="21" spans="1:20" ht="18.75" x14ac:dyDescent="0.3">
      <c r="A21" s="111" t="s">
        <v>0</v>
      </c>
      <c r="B21" s="111"/>
      <c r="C21" s="111"/>
      <c r="D21" s="111"/>
      <c r="E21" s="111"/>
      <c r="F21" s="111"/>
      <c r="G21" s="111"/>
      <c r="H21" s="111"/>
      <c r="I21" s="111"/>
      <c r="J21" s="111"/>
      <c r="K21" s="111" t="s">
        <v>0</v>
      </c>
      <c r="L21" s="111"/>
      <c r="M21" s="111"/>
      <c r="N21" s="111"/>
      <c r="O21" s="111"/>
      <c r="P21" s="111"/>
      <c r="Q21" s="111"/>
      <c r="R21" s="111"/>
      <c r="S21" s="111"/>
      <c r="T21" s="111"/>
    </row>
    <row r="22" spans="1:20" ht="18.75" x14ac:dyDescent="0.3">
      <c r="A22" s="50"/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</row>
    <row r="23" spans="1:20" ht="18.75" x14ac:dyDescent="0.3">
      <c r="A23" s="50"/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</row>
    <row r="24" spans="1:20" ht="18.75" x14ac:dyDescent="0.3">
      <c r="A24" s="50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</row>
    <row r="25" spans="1:20" ht="18.75" x14ac:dyDescent="0.3">
      <c r="A25" s="111" t="s">
        <v>1</v>
      </c>
      <c r="B25" s="111"/>
      <c r="C25" s="111"/>
      <c r="D25" s="111"/>
      <c r="E25" s="111"/>
      <c r="F25" s="111"/>
      <c r="G25" s="111"/>
      <c r="H25" s="111"/>
      <c r="I25" s="111"/>
      <c r="J25" s="111"/>
      <c r="K25" s="111" t="s">
        <v>1</v>
      </c>
      <c r="L25" s="111"/>
      <c r="M25" s="111"/>
      <c r="N25" s="111"/>
      <c r="O25" s="111"/>
      <c r="P25" s="111"/>
      <c r="Q25" s="111"/>
      <c r="R25" s="111"/>
      <c r="S25" s="111"/>
      <c r="T25" s="111"/>
    </row>
    <row r="26" spans="1:20" ht="18.75" x14ac:dyDescent="0.3">
      <c r="A26" s="111" t="s">
        <v>78</v>
      </c>
      <c r="B26" s="111"/>
      <c r="C26" s="111"/>
      <c r="D26" s="111"/>
      <c r="E26" s="111"/>
      <c r="F26" s="111"/>
      <c r="G26" s="111"/>
      <c r="H26" s="111"/>
      <c r="I26" s="111"/>
      <c r="J26" s="111"/>
      <c r="K26" s="111" t="s">
        <v>113</v>
      </c>
      <c r="L26" s="111"/>
      <c r="M26" s="111"/>
      <c r="N26" s="111"/>
      <c r="O26" s="111"/>
      <c r="P26" s="111"/>
      <c r="Q26" s="111"/>
      <c r="R26" s="111"/>
      <c r="S26" s="111"/>
      <c r="T26" s="111"/>
    </row>
    <row r="27" spans="1:20" ht="18.75" x14ac:dyDescent="0.3">
      <c r="A27" s="50"/>
      <c r="B27" s="50"/>
      <c r="C27" s="50"/>
      <c r="D27" s="50"/>
      <c r="E27" s="50"/>
      <c r="F27" s="50"/>
      <c r="G27" s="50"/>
      <c r="H27" s="50"/>
      <c r="I27" s="50"/>
      <c r="J27" s="50"/>
      <c r="K27" s="111" t="s">
        <v>153</v>
      </c>
      <c r="L27" s="111"/>
      <c r="M27" s="111"/>
      <c r="N27" s="111"/>
      <c r="O27" s="111"/>
      <c r="P27" s="111"/>
      <c r="Q27" s="111"/>
      <c r="R27" s="111"/>
      <c r="S27" s="111"/>
      <c r="T27" s="111"/>
    </row>
    <row r="28" spans="1:20" ht="18.75" x14ac:dyDescent="0.3">
      <c r="A28" s="111" t="s">
        <v>153</v>
      </c>
      <c r="B28" s="111"/>
      <c r="C28" s="111"/>
      <c r="D28" s="111"/>
      <c r="E28" s="111"/>
      <c r="F28" s="111"/>
      <c r="G28" s="111"/>
      <c r="H28" s="111"/>
      <c r="I28" s="111"/>
      <c r="J28" s="111"/>
      <c r="K28" s="111"/>
      <c r="L28" s="111"/>
      <c r="M28" s="111"/>
      <c r="N28" s="111"/>
      <c r="O28" s="111"/>
      <c r="P28" s="111"/>
      <c r="Q28" s="111"/>
      <c r="R28" s="111"/>
      <c r="S28" s="111"/>
      <c r="T28" s="111"/>
    </row>
  </sheetData>
  <mergeCells count="16">
    <mergeCell ref="A4:C4"/>
    <mergeCell ref="K4:M4"/>
    <mergeCell ref="A1:C1"/>
    <mergeCell ref="K1:M1"/>
    <mergeCell ref="A3:C3"/>
    <mergeCell ref="K3:M3"/>
    <mergeCell ref="K27:T28"/>
    <mergeCell ref="A28:J28"/>
    <mergeCell ref="A19:J19"/>
    <mergeCell ref="K19:T19"/>
    <mergeCell ref="A21:J21"/>
    <mergeCell ref="K21:T21"/>
    <mergeCell ref="A25:J25"/>
    <mergeCell ref="K25:T25"/>
    <mergeCell ref="A26:J26"/>
    <mergeCell ref="K26:T26"/>
  </mergeCells>
  <phoneticPr fontId="11" type="noConversion"/>
  <pageMargins left="0.70866141732283472" right="0.70866141732283472" top="0.74803149606299213" bottom="0.74803149606299213" header="0.31496062992125984" footer="0.31496062992125984"/>
  <pageSetup paperSize="9" scale="85" fitToWidth="2" orientation="portrait" verticalDpi="0" r:id="rId1"/>
  <colBreaks count="1" manualBreakCount="1">
    <brk id="10" max="47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8"/>
  <sheetViews>
    <sheetView view="pageBreakPreview" zoomScale="60" zoomScaleNormal="70" workbookViewId="0">
      <selection activeCell="A64" sqref="A64:H64"/>
    </sheetView>
  </sheetViews>
  <sheetFormatPr defaultRowHeight="15" x14ac:dyDescent="0.25"/>
  <cols>
    <col min="10" max="10" width="18.5703125" customWidth="1"/>
    <col min="20" max="20" width="17.5703125" customWidth="1"/>
  </cols>
  <sheetData>
    <row r="1" spans="1:20" ht="15.75" x14ac:dyDescent="0.25">
      <c r="A1" s="113" t="s">
        <v>56</v>
      </c>
      <c r="B1" s="113"/>
      <c r="C1" s="113"/>
      <c r="D1" s="49"/>
      <c r="E1" s="49"/>
      <c r="F1" s="49"/>
      <c r="G1" s="49"/>
      <c r="H1" s="49" t="s">
        <v>57</v>
      </c>
      <c r="I1" s="49"/>
      <c r="J1" s="49"/>
      <c r="K1" s="113" t="s">
        <v>56</v>
      </c>
      <c r="L1" s="113"/>
      <c r="M1" s="113"/>
      <c r="N1" s="49"/>
      <c r="O1" s="49"/>
      <c r="P1" s="49"/>
      <c r="Q1" s="49"/>
      <c r="R1" s="49" t="s">
        <v>57</v>
      </c>
      <c r="S1" s="49"/>
      <c r="T1" s="49"/>
    </row>
    <row r="2" spans="1:20" ht="15.75" x14ac:dyDescent="0.25">
      <c r="A2" s="51"/>
      <c r="B2" s="52"/>
      <c r="C2" s="51"/>
      <c r="D2" s="49"/>
      <c r="E2" s="49"/>
      <c r="F2" s="49"/>
      <c r="G2" s="49"/>
      <c r="H2" s="49"/>
      <c r="I2" s="49"/>
      <c r="J2" s="49"/>
      <c r="K2" s="51"/>
      <c r="L2" s="52"/>
      <c r="M2" s="51"/>
      <c r="N2" s="49"/>
      <c r="O2" s="49"/>
      <c r="P2" s="49"/>
      <c r="Q2" s="49"/>
      <c r="R2" s="49"/>
      <c r="S2" s="49"/>
      <c r="T2" s="49"/>
    </row>
    <row r="3" spans="1:20" ht="15.75" x14ac:dyDescent="0.25">
      <c r="A3" s="112" t="s">
        <v>58</v>
      </c>
      <c r="B3" s="112"/>
      <c r="C3" s="112"/>
      <c r="D3" s="49"/>
      <c r="E3" s="49"/>
      <c r="F3" s="49"/>
      <c r="G3" s="49"/>
      <c r="H3" s="49" t="s">
        <v>117</v>
      </c>
      <c r="I3" s="49"/>
      <c r="J3" s="49"/>
      <c r="K3" s="112" t="s">
        <v>58</v>
      </c>
      <c r="L3" s="112"/>
      <c r="M3" s="112"/>
      <c r="N3" s="49"/>
      <c r="O3" s="49"/>
      <c r="P3" s="49"/>
      <c r="Q3" s="49"/>
      <c r="R3" s="49" t="s">
        <v>117</v>
      </c>
      <c r="S3" s="49"/>
      <c r="T3" s="49"/>
    </row>
    <row r="4" spans="1:20" ht="15.75" x14ac:dyDescent="0.25">
      <c r="A4" s="112" t="s">
        <v>75</v>
      </c>
      <c r="B4" s="112"/>
      <c r="C4" s="112"/>
      <c r="D4" s="49"/>
      <c r="E4" s="49"/>
      <c r="F4" s="49"/>
      <c r="G4" s="49"/>
      <c r="H4" s="49" t="s">
        <v>59</v>
      </c>
      <c r="I4" s="49"/>
      <c r="J4" s="49"/>
      <c r="K4" s="112" t="s">
        <v>75</v>
      </c>
      <c r="L4" s="112"/>
      <c r="M4" s="112"/>
      <c r="N4" s="49"/>
      <c r="O4" s="49"/>
      <c r="P4" s="49"/>
      <c r="Q4" s="49"/>
      <c r="R4" s="49" t="s">
        <v>59</v>
      </c>
      <c r="S4" s="49"/>
      <c r="T4" s="49"/>
    </row>
    <row r="5" spans="1:20" ht="15.75" x14ac:dyDescent="0.25">
      <c r="A5" s="51"/>
      <c r="B5" s="53"/>
      <c r="C5" s="51"/>
      <c r="D5" s="49"/>
      <c r="E5" s="49"/>
      <c r="F5" s="49"/>
      <c r="G5" s="49"/>
      <c r="H5" s="49" t="s">
        <v>60</v>
      </c>
      <c r="I5" s="49"/>
      <c r="J5" s="49"/>
      <c r="K5" s="51"/>
      <c r="L5" s="53"/>
      <c r="M5" s="51"/>
      <c r="N5" s="49"/>
      <c r="O5" s="49"/>
      <c r="P5" s="49"/>
      <c r="Q5" s="49"/>
      <c r="R5" s="49" t="s">
        <v>60</v>
      </c>
      <c r="S5" s="49"/>
      <c r="T5" s="49"/>
    </row>
    <row r="6" spans="1:20" ht="15.75" x14ac:dyDescent="0.25">
      <c r="A6" s="51"/>
      <c r="B6" s="53"/>
      <c r="C6" s="51"/>
      <c r="D6" s="49"/>
      <c r="E6" s="49"/>
      <c r="F6" s="49"/>
      <c r="G6" s="49"/>
      <c r="H6" s="49"/>
      <c r="I6" s="49"/>
      <c r="J6" s="49"/>
      <c r="K6" s="51"/>
      <c r="L6" s="53"/>
      <c r="M6" s="51"/>
      <c r="N6" s="49"/>
      <c r="O6" s="49"/>
      <c r="P6" s="49"/>
      <c r="Q6" s="49"/>
      <c r="R6" s="49"/>
      <c r="S6" s="49"/>
      <c r="T6" s="49"/>
    </row>
    <row r="7" spans="1:20" ht="15.75" x14ac:dyDescent="0.25">
      <c r="A7" s="51"/>
      <c r="B7" s="53"/>
      <c r="C7" s="51"/>
      <c r="D7" s="49"/>
      <c r="E7" s="49"/>
      <c r="F7" s="49"/>
      <c r="G7" s="49"/>
      <c r="H7" s="49"/>
      <c r="I7" s="49"/>
      <c r="J7" s="49"/>
      <c r="K7" s="51"/>
      <c r="L7" s="53"/>
      <c r="M7" s="51"/>
      <c r="N7" s="49"/>
      <c r="O7" s="49"/>
      <c r="P7" s="49"/>
      <c r="Q7" s="49"/>
      <c r="R7" s="49"/>
      <c r="S7" s="49"/>
      <c r="T7" s="49"/>
    </row>
    <row r="8" spans="1:20" ht="15.75" x14ac:dyDescent="0.25">
      <c r="A8" s="51"/>
      <c r="B8" s="53"/>
      <c r="C8" s="51"/>
      <c r="D8" s="49"/>
      <c r="E8" s="49"/>
      <c r="F8" s="49"/>
      <c r="G8" s="49"/>
      <c r="H8" s="49"/>
      <c r="I8" s="49"/>
      <c r="J8" s="49"/>
      <c r="K8" s="51"/>
      <c r="L8" s="53"/>
      <c r="M8" s="51"/>
      <c r="N8" s="49"/>
      <c r="O8" s="49"/>
      <c r="P8" s="49"/>
      <c r="Q8" s="49"/>
      <c r="R8" s="49"/>
      <c r="S8" s="49"/>
      <c r="T8" s="49"/>
    </row>
    <row r="9" spans="1:20" ht="15.75" x14ac:dyDescent="0.25">
      <c r="A9" s="51" t="s">
        <v>296</v>
      </c>
      <c r="B9" s="51"/>
      <c r="C9" s="51"/>
      <c r="D9" s="49"/>
      <c r="E9" s="49"/>
      <c r="F9" s="49"/>
      <c r="G9" s="49"/>
      <c r="H9" s="49" t="s">
        <v>116</v>
      </c>
      <c r="I9" s="49"/>
      <c r="J9" s="49"/>
      <c r="K9" s="51" t="s">
        <v>296</v>
      </c>
      <c r="L9" s="51"/>
      <c r="M9" s="51"/>
      <c r="N9" s="49"/>
      <c r="O9" s="49"/>
      <c r="P9" s="49"/>
      <c r="Q9" s="49"/>
      <c r="R9" s="49" t="s">
        <v>116</v>
      </c>
      <c r="S9" s="49"/>
      <c r="T9" s="49"/>
    </row>
    <row r="10" spans="1:20" ht="15.75" x14ac:dyDescent="0.25">
      <c r="A10" s="49"/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</row>
    <row r="11" spans="1:20" ht="15.75" x14ac:dyDescent="0.25">
      <c r="A11" s="49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</row>
    <row r="19" spans="1:20" ht="18.75" x14ac:dyDescent="0.3">
      <c r="A19" s="111" t="s">
        <v>61</v>
      </c>
      <c r="B19" s="111"/>
      <c r="C19" s="111"/>
      <c r="D19" s="111"/>
      <c r="E19" s="111"/>
      <c r="F19" s="111"/>
      <c r="G19" s="111"/>
      <c r="H19" s="111"/>
      <c r="I19" s="111"/>
      <c r="J19" s="111"/>
      <c r="K19" s="111" t="s">
        <v>61</v>
      </c>
      <c r="L19" s="111"/>
      <c r="M19" s="111"/>
      <c r="N19" s="111"/>
      <c r="O19" s="111"/>
      <c r="P19" s="111"/>
      <c r="Q19" s="111"/>
      <c r="R19" s="111"/>
      <c r="S19" s="111"/>
      <c r="T19" s="111"/>
    </row>
    <row r="20" spans="1:20" ht="18.75" x14ac:dyDescent="0.3">
      <c r="A20" s="50"/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</row>
    <row r="21" spans="1:20" ht="18.75" x14ac:dyDescent="0.3">
      <c r="A21" s="111" t="s">
        <v>0</v>
      </c>
      <c r="B21" s="111"/>
      <c r="C21" s="111"/>
      <c r="D21" s="111"/>
      <c r="E21" s="111"/>
      <c r="F21" s="111"/>
      <c r="G21" s="111"/>
      <c r="H21" s="111"/>
      <c r="I21" s="111"/>
      <c r="J21" s="111"/>
      <c r="K21" s="111" t="s">
        <v>0</v>
      </c>
      <c r="L21" s="111"/>
      <c r="M21" s="111"/>
      <c r="N21" s="111"/>
      <c r="O21" s="111"/>
      <c r="P21" s="111"/>
      <c r="Q21" s="111"/>
      <c r="R21" s="111"/>
      <c r="S21" s="111"/>
      <c r="T21" s="111"/>
    </row>
    <row r="22" spans="1:20" ht="18.75" x14ac:dyDescent="0.3">
      <c r="A22" s="50"/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</row>
    <row r="23" spans="1:20" ht="18.75" x14ac:dyDescent="0.3">
      <c r="A23" s="50"/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</row>
    <row r="24" spans="1:20" ht="18.75" x14ac:dyDescent="0.3">
      <c r="A24" s="50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</row>
    <row r="25" spans="1:20" ht="18.75" x14ac:dyDescent="0.3">
      <c r="A25" s="111" t="s">
        <v>1</v>
      </c>
      <c r="B25" s="111"/>
      <c r="C25" s="111"/>
      <c r="D25" s="111"/>
      <c r="E25" s="111"/>
      <c r="F25" s="111"/>
      <c r="G25" s="111"/>
      <c r="H25" s="111"/>
      <c r="I25" s="111"/>
      <c r="J25" s="111"/>
      <c r="K25" s="111" t="s">
        <v>1</v>
      </c>
      <c r="L25" s="111"/>
      <c r="M25" s="111"/>
      <c r="N25" s="111"/>
      <c r="O25" s="111"/>
      <c r="P25" s="111"/>
      <c r="Q25" s="111"/>
      <c r="R25" s="111"/>
      <c r="S25" s="111"/>
      <c r="T25" s="111"/>
    </row>
    <row r="26" spans="1:20" ht="18.75" x14ac:dyDescent="0.3">
      <c r="A26" s="111" t="s">
        <v>78</v>
      </c>
      <c r="B26" s="111"/>
      <c r="C26" s="111"/>
      <c r="D26" s="111"/>
      <c r="E26" s="111"/>
      <c r="F26" s="111"/>
      <c r="G26" s="111"/>
      <c r="H26" s="111"/>
      <c r="I26" s="111"/>
      <c r="J26" s="111"/>
      <c r="K26" s="111" t="s">
        <v>113</v>
      </c>
      <c r="L26" s="111"/>
      <c r="M26" s="111"/>
      <c r="N26" s="111"/>
      <c r="O26" s="111"/>
      <c r="P26" s="111"/>
      <c r="Q26" s="111"/>
      <c r="R26" s="111"/>
      <c r="S26" s="111"/>
      <c r="T26" s="111"/>
    </row>
    <row r="27" spans="1:20" ht="18.75" x14ac:dyDescent="0.3">
      <c r="A27" s="50"/>
      <c r="B27" s="50"/>
      <c r="C27" s="50"/>
      <c r="D27" s="50"/>
      <c r="E27" s="50"/>
      <c r="F27" s="50"/>
      <c r="G27" s="50"/>
      <c r="H27" s="50"/>
      <c r="I27" s="50"/>
      <c r="J27" s="50"/>
      <c r="K27" s="111" t="s">
        <v>153</v>
      </c>
      <c r="L27" s="111"/>
      <c r="M27" s="111"/>
      <c r="N27" s="111"/>
      <c r="O27" s="111"/>
      <c r="P27" s="111"/>
      <c r="Q27" s="111"/>
      <c r="R27" s="111"/>
      <c r="S27" s="111"/>
      <c r="T27" s="111"/>
    </row>
    <row r="28" spans="1:20" ht="18.75" x14ac:dyDescent="0.3">
      <c r="A28" s="111" t="s">
        <v>153</v>
      </c>
      <c r="B28" s="111"/>
      <c r="C28" s="111"/>
      <c r="D28" s="111"/>
      <c r="E28" s="111"/>
      <c r="F28" s="111"/>
      <c r="G28" s="111"/>
      <c r="H28" s="111"/>
      <c r="I28" s="111"/>
      <c r="J28" s="111"/>
      <c r="K28" s="111"/>
      <c r="L28" s="111"/>
      <c r="M28" s="111"/>
      <c r="N28" s="111"/>
      <c r="O28" s="111"/>
      <c r="P28" s="111"/>
      <c r="Q28" s="111"/>
      <c r="R28" s="111"/>
      <c r="S28" s="111"/>
      <c r="T28" s="111"/>
    </row>
  </sheetData>
  <mergeCells count="16">
    <mergeCell ref="A26:J26"/>
    <mergeCell ref="K26:T26"/>
    <mergeCell ref="K27:T28"/>
    <mergeCell ref="A28:J28"/>
    <mergeCell ref="A1:C1"/>
    <mergeCell ref="A3:C3"/>
    <mergeCell ref="A4:C4"/>
    <mergeCell ref="K1:M1"/>
    <mergeCell ref="K3:M3"/>
    <mergeCell ref="K4:M4"/>
    <mergeCell ref="A25:J25"/>
    <mergeCell ref="K25:T25"/>
    <mergeCell ref="A19:J19"/>
    <mergeCell ref="K19:T19"/>
    <mergeCell ref="A21:J21"/>
    <mergeCell ref="K21:T21"/>
  </mergeCells>
  <phoneticPr fontId="11" type="noConversion"/>
  <pageMargins left="0.70866141732283472" right="0.70866141732283472" top="0.74803149606299213" bottom="0.74803149606299213" header="0.31496062992125984" footer="0.31496062992125984"/>
  <pageSetup paperSize="9" scale="85" fitToWidth="2" orientation="portrait" verticalDpi="0" r:id="rId1"/>
  <colBreaks count="1" manualBreakCount="1">
    <brk id="10" max="47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Y612"/>
  <sheetViews>
    <sheetView view="pageBreakPreview" zoomScale="115" zoomScaleNormal="130" zoomScaleSheetLayoutView="115" zoomScalePageLayoutView="82" workbookViewId="0">
      <pane ySplit="4" topLeftCell="A185" activePane="bottomLeft" state="frozen"/>
      <selection pane="bottomLeft" activeCell="A193" sqref="A193:IV194"/>
    </sheetView>
  </sheetViews>
  <sheetFormatPr defaultColWidth="9.140625" defaultRowHeight="11.25" x14ac:dyDescent="0.2"/>
  <cols>
    <col min="1" max="1" width="8.42578125" style="7" customWidth="1"/>
    <col min="2" max="2" width="25.85546875" style="7" customWidth="1"/>
    <col min="3" max="7" width="10.5703125" style="7" customWidth="1"/>
    <col min="8" max="8" width="10.42578125" style="10" customWidth="1"/>
    <col min="9" max="181" width="9.140625" style="4"/>
    <col min="182" max="16384" width="9.140625" style="2"/>
  </cols>
  <sheetData>
    <row r="1" spans="1:181" ht="40.5" customHeight="1" x14ac:dyDescent="0.2">
      <c r="A1" s="11" t="s">
        <v>2</v>
      </c>
      <c r="B1" s="125" t="s">
        <v>3</v>
      </c>
      <c r="C1" s="128" t="s">
        <v>55</v>
      </c>
      <c r="D1" s="128" t="s">
        <v>4</v>
      </c>
      <c r="E1" s="128"/>
      <c r="F1" s="128"/>
      <c r="G1" s="11" t="s">
        <v>134</v>
      </c>
      <c r="H1" s="11" t="s">
        <v>144</v>
      </c>
    </row>
    <row r="2" spans="1:181" ht="13.5" customHeight="1" x14ac:dyDescent="0.2">
      <c r="A2" s="125" t="s">
        <v>135</v>
      </c>
      <c r="B2" s="127"/>
      <c r="C2" s="128"/>
      <c r="D2" s="128"/>
      <c r="E2" s="128"/>
      <c r="F2" s="128"/>
      <c r="G2" s="125" t="s">
        <v>5</v>
      </c>
      <c r="H2" s="125" t="s">
        <v>145</v>
      </c>
    </row>
    <row r="3" spans="1:181" x14ac:dyDescent="0.2">
      <c r="A3" s="126"/>
      <c r="B3" s="126"/>
      <c r="C3" s="11" t="s">
        <v>78</v>
      </c>
      <c r="D3" s="11" t="s">
        <v>6</v>
      </c>
      <c r="E3" s="11" t="s">
        <v>7</v>
      </c>
      <c r="F3" s="11" t="s">
        <v>8</v>
      </c>
      <c r="G3" s="126"/>
      <c r="H3" s="126"/>
    </row>
    <row r="4" spans="1:181" x14ac:dyDescent="0.2">
      <c r="A4" s="12">
        <v>1</v>
      </c>
      <c r="B4" s="12">
        <v>2</v>
      </c>
      <c r="C4" s="12">
        <v>3</v>
      </c>
      <c r="D4" s="12">
        <v>4</v>
      </c>
      <c r="E4" s="12">
        <v>5</v>
      </c>
      <c r="F4" s="12">
        <v>6</v>
      </c>
      <c r="G4" s="12">
        <v>7</v>
      </c>
      <c r="H4" s="10">
        <v>8</v>
      </c>
    </row>
    <row r="5" spans="1:181" ht="11.25" customHeight="1" x14ac:dyDescent="0.2">
      <c r="A5" s="115" t="s">
        <v>9</v>
      </c>
      <c r="B5" s="116"/>
      <c r="C5" s="116"/>
      <c r="D5" s="116"/>
      <c r="E5" s="116"/>
      <c r="F5" s="116"/>
      <c r="G5" s="116"/>
      <c r="H5" s="117"/>
    </row>
    <row r="6" spans="1:181" s="8" customFormat="1" ht="11.25" customHeight="1" x14ac:dyDescent="0.2">
      <c r="A6" s="119" t="s">
        <v>10</v>
      </c>
      <c r="B6" s="120"/>
      <c r="C6" s="120"/>
      <c r="D6" s="120"/>
      <c r="E6" s="120"/>
      <c r="F6" s="120"/>
      <c r="G6" s="120"/>
      <c r="H6" s="121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</row>
    <row r="7" spans="1:181" s="4" customFormat="1" ht="11.25" customHeight="1" x14ac:dyDescent="0.2">
      <c r="A7" s="1">
        <v>668</v>
      </c>
      <c r="B7" s="3" t="s">
        <v>114</v>
      </c>
      <c r="C7" s="9" t="s">
        <v>124</v>
      </c>
      <c r="D7" s="29">
        <v>11.32</v>
      </c>
      <c r="E7" s="29">
        <v>6.98</v>
      </c>
      <c r="F7" s="29">
        <v>12.03</v>
      </c>
      <c r="G7" s="29">
        <v>157.34</v>
      </c>
      <c r="H7" s="29">
        <v>48.98</v>
      </c>
    </row>
    <row r="8" spans="1:181" s="4" customFormat="1" ht="22.5" customHeight="1" x14ac:dyDescent="0.2">
      <c r="A8" s="1">
        <v>753</v>
      </c>
      <c r="B8" s="3" t="s">
        <v>106</v>
      </c>
      <c r="C8" s="9" t="s">
        <v>122</v>
      </c>
      <c r="D8" s="29">
        <v>5.44</v>
      </c>
      <c r="E8" s="29">
        <v>8.43</v>
      </c>
      <c r="F8" s="29">
        <v>30.07</v>
      </c>
      <c r="G8" s="29">
        <v>180.05</v>
      </c>
      <c r="H8" s="29">
        <v>10.66</v>
      </c>
    </row>
    <row r="9" spans="1:181" s="4" customFormat="1" ht="11.25" customHeight="1" x14ac:dyDescent="0.2">
      <c r="A9" s="1" t="s">
        <v>13</v>
      </c>
      <c r="B9" s="3" t="s">
        <v>123</v>
      </c>
      <c r="C9" s="9">
        <v>30</v>
      </c>
      <c r="D9" s="29">
        <v>2.4300000000000002</v>
      </c>
      <c r="E9" s="29">
        <v>0.3</v>
      </c>
      <c r="F9" s="29">
        <v>15.33</v>
      </c>
      <c r="G9" s="29">
        <v>75.3</v>
      </c>
      <c r="H9" s="29">
        <v>1.56</v>
      </c>
    </row>
    <row r="10" spans="1:181" s="4" customFormat="1" ht="11.25" customHeight="1" x14ac:dyDescent="0.2">
      <c r="A10" s="37">
        <v>1009</v>
      </c>
      <c r="B10" s="38" t="s">
        <v>17</v>
      </c>
      <c r="C10" s="39">
        <v>200</v>
      </c>
      <c r="D10" s="40">
        <v>0.2</v>
      </c>
      <c r="E10" s="40">
        <v>0</v>
      </c>
      <c r="F10" s="40">
        <v>15</v>
      </c>
      <c r="G10" s="40">
        <v>56</v>
      </c>
      <c r="H10" s="41">
        <v>2.96</v>
      </c>
    </row>
    <row r="11" spans="1:181" s="4" customFormat="1" ht="11.25" customHeight="1" x14ac:dyDescent="0.2">
      <c r="A11" s="23"/>
      <c r="B11" s="24" t="s">
        <v>136</v>
      </c>
      <c r="C11" s="25">
        <f>90+25+150+5+200+30</f>
        <v>500</v>
      </c>
      <c r="D11" s="28">
        <f>SUM(D7:D10)</f>
        <v>19.39</v>
      </c>
      <c r="E11" s="28">
        <f>SUM(E7:E10)</f>
        <v>15.71</v>
      </c>
      <c r="F11" s="28">
        <f>SUM(F7:F10)</f>
        <v>72.430000000000007</v>
      </c>
      <c r="G11" s="28">
        <f>SUM(G7:G10)</f>
        <v>468.69</v>
      </c>
      <c r="H11" s="28">
        <f>SUM(H7:H10)</f>
        <v>64.16</v>
      </c>
    </row>
    <row r="12" spans="1:181" s="4" customFormat="1" ht="11.25" customHeight="1" x14ac:dyDescent="0.2">
      <c r="A12" s="118" t="s">
        <v>18</v>
      </c>
      <c r="B12" s="118"/>
      <c r="C12" s="118"/>
      <c r="D12" s="118"/>
      <c r="E12" s="118"/>
      <c r="F12" s="118"/>
      <c r="G12" s="118"/>
      <c r="H12" s="42"/>
    </row>
    <row r="13" spans="1:181" s="4" customFormat="1" ht="11.25" customHeight="1" x14ac:dyDescent="0.2">
      <c r="A13" s="1" t="s">
        <v>13</v>
      </c>
      <c r="B13" s="3" t="s">
        <v>19</v>
      </c>
      <c r="C13" s="9">
        <v>60</v>
      </c>
      <c r="D13" s="43">
        <v>0.48</v>
      </c>
      <c r="E13" s="43">
        <v>0</v>
      </c>
      <c r="F13" s="43">
        <v>1.8</v>
      </c>
      <c r="G13" s="43">
        <v>11.4</v>
      </c>
      <c r="H13" s="29">
        <v>8.11</v>
      </c>
    </row>
    <row r="14" spans="1:181" s="4" customFormat="1" ht="22.5" customHeight="1" x14ac:dyDescent="0.2">
      <c r="A14" s="1">
        <v>197</v>
      </c>
      <c r="B14" s="3" t="s">
        <v>111</v>
      </c>
      <c r="C14" s="9" t="s">
        <v>79</v>
      </c>
      <c r="D14" s="29">
        <v>4.72</v>
      </c>
      <c r="E14" s="29">
        <v>6.62</v>
      </c>
      <c r="F14" s="29">
        <v>6.67</v>
      </c>
      <c r="G14" s="29">
        <v>105.9</v>
      </c>
      <c r="H14" s="29">
        <v>23.81</v>
      </c>
    </row>
    <row r="15" spans="1:181" s="4" customFormat="1" ht="11.25" customHeight="1" x14ac:dyDescent="0.2">
      <c r="A15" s="1">
        <v>671</v>
      </c>
      <c r="B15" s="3" t="s">
        <v>20</v>
      </c>
      <c r="C15" s="9">
        <v>90</v>
      </c>
      <c r="D15" s="29">
        <v>14.4</v>
      </c>
      <c r="E15" s="29">
        <v>13.86</v>
      </c>
      <c r="F15" s="29">
        <v>16.38</v>
      </c>
      <c r="G15" s="29">
        <v>224.1</v>
      </c>
      <c r="H15" s="29">
        <v>51.15</v>
      </c>
    </row>
    <row r="16" spans="1:181" s="4" customFormat="1" ht="11.25" customHeight="1" x14ac:dyDescent="0.2">
      <c r="A16" s="1">
        <v>744</v>
      </c>
      <c r="B16" s="3" t="s">
        <v>21</v>
      </c>
      <c r="C16" s="9" t="s">
        <v>14</v>
      </c>
      <c r="D16" s="29">
        <v>9.08</v>
      </c>
      <c r="E16" s="29">
        <v>13.4</v>
      </c>
      <c r="F16" s="29">
        <v>49.63</v>
      </c>
      <c r="G16" s="29">
        <v>327.10000000000002</v>
      </c>
      <c r="H16" s="29">
        <v>19.82</v>
      </c>
    </row>
    <row r="17" spans="1:8" ht="11.25" customHeight="1" x14ac:dyDescent="0.2">
      <c r="A17" s="1" t="s">
        <v>13</v>
      </c>
      <c r="B17" s="3" t="s">
        <v>22</v>
      </c>
      <c r="C17" s="9" t="s">
        <v>139</v>
      </c>
      <c r="D17" s="29">
        <v>3.55</v>
      </c>
      <c r="E17" s="29">
        <v>0.7</v>
      </c>
      <c r="F17" s="29">
        <v>23.33</v>
      </c>
      <c r="G17" s="29">
        <v>115.9</v>
      </c>
      <c r="H17" s="29">
        <v>3.12</v>
      </c>
    </row>
    <row r="18" spans="1:8" ht="11.25" customHeight="1" x14ac:dyDescent="0.2">
      <c r="A18" s="1">
        <v>933</v>
      </c>
      <c r="B18" s="3" t="s">
        <v>23</v>
      </c>
      <c r="C18" s="9">
        <v>200</v>
      </c>
      <c r="D18" s="44">
        <v>1.6</v>
      </c>
      <c r="E18" s="40">
        <v>0</v>
      </c>
      <c r="F18" s="40">
        <v>34</v>
      </c>
      <c r="G18" s="40">
        <v>129.80000000000001</v>
      </c>
      <c r="H18" s="29">
        <v>6.29</v>
      </c>
    </row>
    <row r="19" spans="1:8" ht="11.25" customHeight="1" x14ac:dyDescent="0.2">
      <c r="A19" s="23"/>
      <c r="B19" s="24" t="s">
        <v>137</v>
      </c>
      <c r="C19" s="25">
        <f>60+200+10+10+90+150+10+30+20+200</f>
        <v>780</v>
      </c>
      <c r="D19" s="28">
        <f>SUM(D13:D18)</f>
        <v>33.83</v>
      </c>
      <c r="E19" s="28">
        <f>SUM(E13:E18)</f>
        <v>34.580000000000005</v>
      </c>
      <c r="F19" s="28">
        <f>SUM(F13:F18)</f>
        <v>131.81</v>
      </c>
      <c r="G19" s="28">
        <f>SUM(G13:G18)</f>
        <v>914.2</v>
      </c>
      <c r="H19" s="28">
        <f>SUM(H13:H18)</f>
        <v>112.3</v>
      </c>
    </row>
    <row r="20" spans="1:8" ht="11.25" customHeight="1" x14ac:dyDescent="0.2">
      <c r="A20" s="23"/>
      <c r="B20" s="24" t="s">
        <v>138</v>
      </c>
      <c r="C20" s="25">
        <f>C11+C19</f>
        <v>1280</v>
      </c>
      <c r="D20" s="28">
        <f>D11+D19</f>
        <v>53.22</v>
      </c>
      <c r="E20" s="28">
        <f>E11+E19</f>
        <v>50.290000000000006</v>
      </c>
      <c r="F20" s="28">
        <f>F11+F19</f>
        <v>204.24</v>
      </c>
      <c r="G20" s="28">
        <f>G11+G19</f>
        <v>1382.89</v>
      </c>
      <c r="H20" s="28">
        <f>SUM(H11+H19)</f>
        <v>176.45999999999998</v>
      </c>
    </row>
    <row r="21" spans="1:8" ht="11.25" customHeight="1" x14ac:dyDescent="0.2">
      <c r="A21" s="115" t="s">
        <v>24</v>
      </c>
      <c r="B21" s="116"/>
      <c r="C21" s="116"/>
      <c r="D21" s="116"/>
      <c r="E21" s="116"/>
      <c r="F21" s="116"/>
      <c r="G21" s="116"/>
      <c r="H21" s="117"/>
    </row>
    <row r="22" spans="1:8" ht="11.25" customHeight="1" x14ac:dyDescent="0.2">
      <c r="A22" s="119" t="s">
        <v>10</v>
      </c>
      <c r="B22" s="120"/>
      <c r="C22" s="120"/>
      <c r="D22" s="120"/>
      <c r="E22" s="120"/>
      <c r="F22" s="120"/>
      <c r="G22" s="120"/>
      <c r="H22" s="121"/>
    </row>
    <row r="23" spans="1:8" ht="11.25" customHeight="1" x14ac:dyDescent="0.2">
      <c r="A23" s="1">
        <v>467</v>
      </c>
      <c r="B23" s="3" t="s">
        <v>96</v>
      </c>
      <c r="C23" s="9" t="s">
        <v>122</v>
      </c>
      <c r="D23" s="29">
        <v>15.04</v>
      </c>
      <c r="E23" s="29">
        <v>29.13</v>
      </c>
      <c r="F23" s="29">
        <v>2.62</v>
      </c>
      <c r="G23" s="29">
        <v>303.05</v>
      </c>
      <c r="H23" s="29">
        <v>51.77</v>
      </c>
    </row>
    <row r="24" spans="1:8" ht="11.25" customHeight="1" x14ac:dyDescent="0.2">
      <c r="A24" s="1" t="s">
        <v>15</v>
      </c>
      <c r="B24" s="3" t="s">
        <v>16</v>
      </c>
      <c r="C24" s="9" t="s">
        <v>129</v>
      </c>
      <c r="D24" s="29">
        <v>4.7699999999999996</v>
      </c>
      <c r="E24" s="29">
        <v>3.3</v>
      </c>
      <c r="F24" s="29">
        <v>15.33</v>
      </c>
      <c r="G24" s="29">
        <v>112.4</v>
      </c>
      <c r="H24" s="29">
        <v>7.51</v>
      </c>
    </row>
    <row r="25" spans="1:8" ht="11.25" customHeight="1" x14ac:dyDescent="0.2">
      <c r="A25" s="1">
        <v>1025</v>
      </c>
      <c r="B25" s="3" t="s">
        <v>42</v>
      </c>
      <c r="C25" s="9">
        <v>200</v>
      </c>
      <c r="D25" s="29">
        <v>3.8</v>
      </c>
      <c r="E25" s="29">
        <v>4</v>
      </c>
      <c r="F25" s="29">
        <v>26.6</v>
      </c>
      <c r="G25" s="29">
        <v>142</v>
      </c>
      <c r="H25" s="29">
        <v>27.7</v>
      </c>
    </row>
    <row r="26" spans="1:8" ht="11.25" customHeight="1" x14ac:dyDescent="0.2">
      <c r="A26" s="23"/>
      <c r="B26" s="24" t="s">
        <v>136</v>
      </c>
      <c r="C26" s="25">
        <f>150+5+30+10+200</f>
        <v>395</v>
      </c>
      <c r="D26" s="28">
        <f>SUM(D23:D25)</f>
        <v>23.61</v>
      </c>
      <c r="E26" s="28">
        <f>SUM(E23:E25)</f>
        <v>36.43</v>
      </c>
      <c r="F26" s="28">
        <f>SUM(F23:F25)</f>
        <v>44.55</v>
      </c>
      <c r="G26" s="28">
        <f>SUM(G23:G25)</f>
        <v>557.45000000000005</v>
      </c>
      <c r="H26" s="28">
        <f>SUM(H23:H25)</f>
        <v>86.98</v>
      </c>
    </row>
    <row r="27" spans="1:8" ht="11.25" customHeight="1" x14ac:dyDescent="0.2">
      <c r="A27" s="118" t="s">
        <v>28</v>
      </c>
      <c r="B27" s="118"/>
      <c r="C27" s="118"/>
      <c r="D27" s="118"/>
      <c r="E27" s="118"/>
      <c r="F27" s="118"/>
      <c r="G27" s="118"/>
      <c r="H27" s="42"/>
    </row>
    <row r="28" spans="1:8" ht="11.25" customHeight="1" x14ac:dyDescent="0.2">
      <c r="A28" s="1" t="s">
        <v>13</v>
      </c>
      <c r="B28" s="3" t="s">
        <v>12</v>
      </c>
      <c r="C28" s="9">
        <v>60</v>
      </c>
      <c r="D28" s="29">
        <v>0.36</v>
      </c>
      <c r="E28" s="29">
        <v>0</v>
      </c>
      <c r="F28" s="29">
        <v>2.52</v>
      </c>
      <c r="G28" s="29">
        <v>11.4</v>
      </c>
      <c r="H28" s="29">
        <v>9.1199999999999992</v>
      </c>
    </row>
    <row r="29" spans="1:8" ht="22.5" x14ac:dyDescent="0.2">
      <c r="A29" s="1">
        <v>243</v>
      </c>
      <c r="B29" s="3" t="s">
        <v>112</v>
      </c>
      <c r="C29" s="9" t="s">
        <v>29</v>
      </c>
      <c r="D29" s="29">
        <v>8.14</v>
      </c>
      <c r="E29" s="29">
        <v>6.08</v>
      </c>
      <c r="F29" s="29">
        <v>18.71</v>
      </c>
      <c r="G29" s="29">
        <v>160.9</v>
      </c>
      <c r="H29" s="29">
        <v>15.75</v>
      </c>
    </row>
    <row r="30" spans="1:8" ht="11.25" customHeight="1" x14ac:dyDescent="0.2">
      <c r="A30" s="1">
        <v>668</v>
      </c>
      <c r="B30" s="3" t="s">
        <v>114</v>
      </c>
      <c r="C30" s="9" t="s">
        <v>124</v>
      </c>
      <c r="D30" s="29">
        <v>11.32</v>
      </c>
      <c r="E30" s="29">
        <v>6.98</v>
      </c>
      <c r="F30" s="29">
        <v>12.03</v>
      </c>
      <c r="G30" s="29">
        <v>157.34</v>
      </c>
      <c r="H30" s="29">
        <v>48.98</v>
      </c>
    </row>
    <row r="31" spans="1:8" ht="11.25" customHeight="1" x14ac:dyDescent="0.2">
      <c r="A31" s="1">
        <v>753</v>
      </c>
      <c r="B31" s="3" t="s">
        <v>30</v>
      </c>
      <c r="C31" s="9">
        <v>150</v>
      </c>
      <c r="D31" s="29">
        <v>5.4</v>
      </c>
      <c r="E31" s="29">
        <v>4.8</v>
      </c>
      <c r="F31" s="29">
        <v>30</v>
      </c>
      <c r="G31" s="29">
        <v>147</v>
      </c>
      <c r="H31" s="29">
        <v>8.4</v>
      </c>
    </row>
    <row r="32" spans="1:8" ht="11.25" customHeight="1" x14ac:dyDescent="0.2">
      <c r="A32" s="1" t="s">
        <v>13</v>
      </c>
      <c r="B32" s="3" t="s">
        <v>22</v>
      </c>
      <c r="C32" s="9" t="s">
        <v>139</v>
      </c>
      <c r="D32" s="29">
        <v>3.55</v>
      </c>
      <c r="E32" s="29">
        <v>0.7</v>
      </c>
      <c r="F32" s="29">
        <v>23.33</v>
      </c>
      <c r="G32" s="29">
        <v>115.9</v>
      </c>
      <c r="H32" s="29">
        <v>2.6</v>
      </c>
    </row>
    <row r="33" spans="1:8" ht="11.25" customHeight="1" x14ac:dyDescent="0.2">
      <c r="A33" s="1">
        <v>934</v>
      </c>
      <c r="B33" s="3" t="s">
        <v>31</v>
      </c>
      <c r="C33" s="9">
        <v>200</v>
      </c>
      <c r="D33" s="44">
        <v>0.27</v>
      </c>
      <c r="E33" s="40">
        <v>0</v>
      </c>
      <c r="F33" s="40">
        <v>28.7</v>
      </c>
      <c r="G33" s="40">
        <v>144</v>
      </c>
      <c r="H33" s="29">
        <v>8.9499999999999993</v>
      </c>
    </row>
    <row r="34" spans="1:8" ht="11.25" customHeight="1" x14ac:dyDescent="0.2">
      <c r="A34" s="23"/>
      <c r="B34" s="24" t="s">
        <v>137</v>
      </c>
      <c r="C34" s="25">
        <f>60+200+10+90+25+150+20+30+200</f>
        <v>785</v>
      </c>
      <c r="D34" s="28">
        <f>SUM(D28:D33)</f>
        <v>29.04</v>
      </c>
      <c r="E34" s="28">
        <f>SUM(E28:E33)</f>
        <v>18.559999999999999</v>
      </c>
      <c r="F34" s="28">
        <f>SUM(F28:F33)</f>
        <v>115.29</v>
      </c>
      <c r="G34" s="28">
        <f>SUM(G28:G33)</f>
        <v>736.54</v>
      </c>
      <c r="H34" s="28">
        <f>SUM(H28:H33)</f>
        <v>93.8</v>
      </c>
    </row>
    <row r="35" spans="1:8" ht="11.25" customHeight="1" x14ac:dyDescent="0.2">
      <c r="A35" s="23"/>
      <c r="B35" s="27" t="s">
        <v>138</v>
      </c>
      <c r="C35" s="25">
        <f t="shared" ref="C35:H35" si="0">C26+C34</f>
        <v>1180</v>
      </c>
      <c r="D35" s="28">
        <f t="shared" si="0"/>
        <v>52.65</v>
      </c>
      <c r="E35" s="28">
        <f t="shared" si="0"/>
        <v>54.989999999999995</v>
      </c>
      <c r="F35" s="28">
        <f t="shared" si="0"/>
        <v>159.84</v>
      </c>
      <c r="G35" s="28">
        <f t="shared" si="0"/>
        <v>1293.99</v>
      </c>
      <c r="H35" s="28">
        <f t="shared" si="0"/>
        <v>180.78</v>
      </c>
    </row>
    <row r="36" spans="1:8" ht="11.25" customHeight="1" x14ac:dyDescent="0.2">
      <c r="A36" s="115" t="s">
        <v>32</v>
      </c>
      <c r="B36" s="116"/>
      <c r="C36" s="116"/>
      <c r="D36" s="116"/>
      <c r="E36" s="116"/>
      <c r="F36" s="116"/>
      <c r="G36" s="116"/>
      <c r="H36" s="117"/>
    </row>
    <row r="37" spans="1:8" ht="11.25" customHeight="1" x14ac:dyDescent="0.2">
      <c r="A37" s="119" t="s">
        <v>10</v>
      </c>
      <c r="B37" s="120"/>
      <c r="C37" s="120"/>
      <c r="D37" s="120"/>
      <c r="E37" s="120"/>
      <c r="F37" s="120"/>
      <c r="G37" s="120"/>
      <c r="H37" s="121"/>
    </row>
    <row r="38" spans="1:8" ht="11.25" customHeight="1" x14ac:dyDescent="0.2">
      <c r="A38" s="1">
        <v>411</v>
      </c>
      <c r="B38" s="3" t="s">
        <v>97</v>
      </c>
      <c r="C38" s="9" t="s">
        <v>53</v>
      </c>
      <c r="D38" s="29">
        <v>6.04</v>
      </c>
      <c r="E38" s="29">
        <v>7.63</v>
      </c>
      <c r="F38" s="29">
        <v>38.67</v>
      </c>
      <c r="G38" s="29">
        <v>227.05</v>
      </c>
      <c r="H38" s="29">
        <v>27.06</v>
      </c>
    </row>
    <row r="39" spans="1:8" ht="11.25" customHeight="1" x14ac:dyDescent="0.2">
      <c r="A39" s="1" t="s">
        <v>13</v>
      </c>
      <c r="B39" s="3" t="s">
        <v>33</v>
      </c>
      <c r="C39" s="9">
        <v>30</v>
      </c>
      <c r="D39" s="29">
        <v>2.2799999999999998</v>
      </c>
      <c r="E39" s="29">
        <v>0.27</v>
      </c>
      <c r="F39" s="29">
        <v>14.91</v>
      </c>
      <c r="G39" s="29">
        <v>67.8</v>
      </c>
      <c r="H39" s="29">
        <v>1.56</v>
      </c>
    </row>
    <row r="40" spans="1:8" ht="11.25" customHeight="1" x14ac:dyDescent="0.2">
      <c r="A40" s="37">
        <v>1011</v>
      </c>
      <c r="B40" s="38" t="s">
        <v>98</v>
      </c>
      <c r="C40" s="39">
        <v>200</v>
      </c>
      <c r="D40" s="40">
        <v>1.6</v>
      </c>
      <c r="E40" s="40">
        <v>1.6</v>
      </c>
      <c r="F40" s="40">
        <v>17.3</v>
      </c>
      <c r="G40" s="40">
        <v>86</v>
      </c>
      <c r="H40" s="41">
        <v>11.29</v>
      </c>
    </row>
    <row r="41" spans="1:8" ht="11.25" customHeight="1" x14ac:dyDescent="0.2">
      <c r="A41" s="23"/>
      <c r="B41" s="24" t="s">
        <v>136</v>
      </c>
      <c r="C41" s="25">
        <f>200+5+30+200</f>
        <v>435</v>
      </c>
      <c r="D41" s="28">
        <f>SUM(D38:D40)</f>
        <v>9.92</v>
      </c>
      <c r="E41" s="28">
        <f>SUM(E38:E40)</f>
        <v>9.5</v>
      </c>
      <c r="F41" s="28">
        <f>SUM(F38:F40)</f>
        <v>70.88</v>
      </c>
      <c r="G41" s="28">
        <f>SUM(G38:G40)</f>
        <v>380.85</v>
      </c>
      <c r="H41" s="28">
        <f>SUM(H38:H40)</f>
        <v>39.909999999999997</v>
      </c>
    </row>
    <row r="42" spans="1:8" ht="11.25" customHeight="1" x14ac:dyDescent="0.2">
      <c r="A42" s="118" t="s">
        <v>18</v>
      </c>
      <c r="B42" s="118"/>
      <c r="C42" s="118"/>
      <c r="D42" s="118"/>
      <c r="E42" s="118"/>
      <c r="F42" s="118"/>
      <c r="G42" s="118"/>
      <c r="H42" s="42"/>
    </row>
    <row r="43" spans="1:8" ht="11.25" customHeight="1" x14ac:dyDescent="0.2">
      <c r="A43" s="1" t="s">
        <v>11</v>
      </c>
      <c r="B43" s="3" t="s">
        <v>115</v>
      </c>
      <c r="C43" s="9">
        <v>60</v>
      </c>
      <c r="D43" s="29">
        <v>1.68</v>
      </c>
      <c r="E43" s="29">
        <v>0</v>
      </c>
      <c r="F43" s="29">
        <v>0.78</v>
      </c>
      <c r="G43" s="29">
        <v>11.4</v>
      </c>
      <c r="H43" s="29">
        <v>12.21</v>
      </c>
    </row>
    <row r="44" spans="1:8" ht="22.5" x14ac:dyDescent="0.2">
      <c r="A44" s="1">
        <v>219</v>
      </c>
      <c r="B44" s="3" t="s">
        <v>109</v>
      </c>
      <c r="C44" s="9" t="s">
        <v>29</v>
      </c>
      <c r="D44" s="29">
        <v>8.14</v>
      </c>
      <c r="E44" s="29">
        <v>6.08</v>
      </c>
      <c r="F44" s="29">
        <v>18.71</v>
      </c>
      <c r="G44" s="29">
        <v>160.9</v>
      </c>
      <c r="H44" s="29">
        <v>17.29</v>
      </c>
    </row>
    <row r="45" spans="1:8" ht="11.25" customHeight="1" x14ac:dyDescent="0.2">
      <c r="A45" s="1">
        <v>598</v>
      </c>
      <c r="B45" s="3" t="s">
        <v>133</v>
      </c>
      <c r="C45" s="9" t="s">
        <v>125</v>
      </c>
      <c r="D45" s="29">
        <v>19.89</v>
      </c>
      <c r="E45" s="29">
        <v>7.11</v>
      </c>
      <c r="F45" s="29">
        <v>1.98</v>
      </c>
      <c r="G45" s="29">
        <v>151.65</v>
      </c>
      <c r="H45" s="29">
        <v>72.28</v>
      </c>
    </row>
    <row r="46" spans="1:8" ht="11.25" customHeight="1" x14ac:dyDescent="0.2">
      <c r="A46" s="1">
        <v>759</v>
      </c>
      <c r="B46" s="3" t="s">
        <v>80</v>
      </c>
      <c r="C46" s="9">
        <v>150</v>
      </c>
      <c r="D46" s="29">
        <v>3.3</v>
      </c>
      <c r="E46" s="29">
        <v>5.0999999999999996</v>
      </c>
      <c r="F46" s="29">
        <v>29.25</v>
      </c>
      <c r="G46" s="29">
        <v>160.5</v>
      </c>
      <c r="H46" s="29">
        <v>18.66</v>
      </c>
    </row>
    <row r="47" spans="1:8" ht="11.25" customHeight="1" x14ac:dyDescent="0.2">
      <c r="A47" s="1" t="s">
        <v>13</v>
      </c>
      <c r="B47" s="3" t="s">
        <v>22</v>
      </c>
      <c r="C47" s="9" t="s">
        <v>139</v>
      </c>
      <c r="D47" s="29">
        <v>3.55</v>
      </c>
      <c r="E47" s="29">
        <v>0.7</v>
      </c>
      <c r="F47" s="29">
        <v>23.33</v>
      </c>
      <c r="G47" s="29">
        <v>115.9</v>
      </c>
      <c r="H47" s="29">
        <v>3.12</v>
      </c>
    </row>
    <row r="48" spans="1:8" ht="11.25" customHeight="1" x14ac:dyDescent="0.2">
      <c r="A48" s="1">
        <v>932</v>
      </c>
      <c r="B48" s="3" t="s">
        <v>40</v>
      </c>
      <c r="C48" s="9">
        <v>200</v>
      </c>
      <c r="D48" s="44">
        <v>1</v>
      </c>
      <c r="E48" s="40">
        <v>0</v>
      </c>
      <c r="F48" s="40">
        <v>33.1</v>
      </c>
      <c r="G48" s="40">
        <v>128.9</v>
      </c>
      <c r="H48" s="29">
        <v>11.63</v>
      </c>
    </row>
    <row r="49" spans="1:181" s="4" customFormat="1" ht="11.25" customHeight="1" x14ac:dyDescent="0.2">
      <c r="A49" s="23"/>
      <c r="B49" s="24" t="s">
        <v>137</v>
      </c>
      <c r="C49" s="25">
        <f>60+200+10+90+50+150+20+30+200</f>
        <v>810</v>
      </c>
      <c r="D49" s="28">
        <f>SUM(D43:D48)</f>
        <v>37.559999999999995</v>
      </c>
      <c r="E49" s="28">
        <f>SUM(E43:E48)</f>
        <v>18.989999999999998</v>
      </c>
      <c r="F49" s="28">
        <f>SUM(F43:F48)</f>
        <v>107.15</v>
      </c>
      <c r="G49" s="28">
        <f>SUM(G43:G48)</f>
        <v>729.25</v>
      </c>
      <c r="H49" s="28">
        <f>SUM(H43:H48)</f>
        <v>135.19</v>
      </c>
    </row>
    <row r="50" spans="1:181" s="4" customFormat="1" ht="11.25" customHeight="1" x14ac:dyDescent="0.2">
      <c r="A50" s="23"/>
      <c r="B50" s="27" t="s">
        <v>138</v>
      </c>
      <c r="C50" s="25">
        <f t="shared" ref="C50:H50" si="1">C41+C49</f>
        <v>1245</v>
      </c>
      <c r="D50" s="28">
        <f t="shared" si="1"/>
        <v>47.48</v>
      </c>
      <c r="E50" s="28">
        <f t="shared" si="1"/>
        <v>28.49</v>
      </c>
      <c r="F50" s="28">
        <f t="shared" si="1"/>
        <v>178.03</v>
      </c>
      <c r="G50" s="28">
        <f t="shared" si="1"/>
        <v>1110.0999999999999</v>
      </c>
      <c r="H50" s="28">
        <f t="shared" si="1"/>
        <v>175.1</v>
      </c>
    </row>
    <row r="51" spans="1:181" ht="11.25" customHeight="1" x14ac:dyDescent="0.2">
      <c r="A51" s="115" t="s">
        <v>34</v>
      </c>
      <c r="B51" s="116"/>
      <c r="C51" s="116"/>
      <c r="D51" s="116"/>
      <c r="E51" s="116"/>
      <c r="F51" s="116"/>
      <c r="G51" s="116"/>
      <c r="H51" s="117"/>
    </row>
    <row r="52" spans="1:181" s="13" customFormat="1" ht="11.25" customHeight="1" x14ac:dyDescent="0.2">
      <c r="A52" s="122" t="s">
        <v>10</v>
      </c>
      <c r="B52" s="123"/>
      <c r="C52" s="123"/>
      <c r="D52" s="123"/>
      <c r="E52" s="123"/>
      <c r="F52" s="123"/>
      <c r="G52" s="123"/>
      <c r="H52" s="12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K52" s="14"/>
      <c r="BL52" s="14"/>
      <c r="BM52" s="14"/>
      <c r="BN52" s="14"/>
      <c r="BO52" s="14"/>
      <c r="BP52" s="14"/>
      <c r="BQ52" s="14"/>
      <c r="BR52" s="14"/>
      <c r="BS52" s="14"/>
      <c r="BT52" s="14"/>
      <c r="BU52" s="14"/>
      <c r="BV52" s="14"/>
      <c r="BW52" s="14"/>
      <c r="BX52" s="14"/>
      <c r="BY52" s="14"/>
      <c r="BZ52" s="14"/>
      <c r="CA52" s="14"/>
      <c r="CB52" s="14"/>
      <c r="CC52" s="14"/>
      <c r="CD52" s="14"/>
      <c r="CE52" s="14"/>
      <c r="CF52" s="14"/>
      <c r="CG52" s="14"/>
      <c r="CH52" s="14"/>
      <c r="CI52" s="14"/>
      <c r="CJ52" s="14"/>
      <c r="CK52" s="14"/>
      <c r="CL52" s="14"/>
      <c r="CM52" s="14"/>
      <c r="CN52" s="14"/>
      <c r="CO52" s="14"/>
      <c r="CP52" s="14"/>
      <c r="CQ52" s="14"/>
      <c r="CR52" s="14"/>
      <c r="CS52" s="14"/>
      <c r="CT52" s="14"/>
      <c r="CU52" s="14"/>
      <c r="CV52" s="14"/>
      <c r="CW52" s="14"/>
      <c r="CX52" s="14"/>
      <c r="CY52" s="14"/>
      <c r="CZ52" s="14"/>
      <c r="DA52" s="14"/>
      <c r="DB52" s="14"/>
      <c r="DC52" s="14"/>
      <c r="DD52" s="14"/>
      <c r="DE52" s="14"/>
      <c r="DF52" s="14"/>
      <c r="DG52" s="14"/>
      <c r="DH52" s="14"/>
      <c r="DI52" s="14"/>
      <c r="DJ52" s="14"/>
      <c r="DK52" s="14"/>
      <c r="DL52" s="14"/>
      <c r="DM52" s="14"/>
      <c r="DN52" s="14"/>
      <c r="DO52" s="14"/>
      <c r="DP52" s="14"/>
      <c r="DQ52" s="14"/>
      <c r="DR52" s="14"/>
      <c r="DS52" s="14"/>
      <c r="DT52" s="14"/>
      <c r="DU52" s="14"/>
      <c r="DV52" s="14"/>
      <c r="DW52" s="14"/>
      <c r="DX52" s="14"/>
      <c r="DY52" s="14"/>
      <c r="DZ52" s="14"/>
      <c r="EA52" s="14"/>
      <c r="EB52" s="14"/>
      <c r="EC52" s="14"/>
      <c r="ED52" s="14"/>
      <c r="EE52" s="14"/>
      <c r="EF52" s="14"/>
      <c r="EG52" s="14"/>
      <c r="EH52" s="14"/>
      <c r="EI52" s="14"/>
      <c r="EJ52" s="14"/>
      <c r="EK52" s="14"/>
      <c r="EL52" s="14"/>
      <c r="EM52" s="14"/>
      <c r="EN52" s="14"/>
      <c r="EO52" s="14"/>
      <c r="EP52" s="14"/>
      <c r="EQ52" s="14"/>
      <c r="ER52" s="14"/>
      <c r="ES52" s="14"/>
      <c r="ET52" s="14"/>
      <c r="EU52" s="14"/>
      <c r="EV52" s="14"/>
      <c r="EW52" s="14"/>
      <c r="EX52" s="14"/>
      <c r="EY52" s="14"/>
      <c r="EZ52" s="14"/>
      <c r="FA52" s="14"/>
      <c r="FB52" s="14"/>
      <c r="FC52" s="14"/>
      <c r="FD52" s="14"/>
      <c r="FE52" s="14"/>
      <c r="FF52" s="14"/>
      <c r="FG52" s="14"/>
      <c r="FH52" s="14"/>
      <c r="FI52" s="14"/>
      <c r="FJ52" s="14"/>
      <c r="FK52" s="14"/>
      <c r="FL52" s="14"/>
      <c r="FM52" s="14"/>
      <c r="FN52" s="14"/>
      <c r="FO52" s="14"/>
      <c r="FP52" s="14"/>
      <c r="FQ52" s="14"/>
      <c r="FR52" s="14"/>
      <c r="FS52" s="14"/>
      <c r="FT52" s="14"/>
      <c r="FU52" s="14"/>
      <c r="FV52" s="14"/>
      <c r="FW52" s="14"/>
      <c r="FX52" s="14"/>
      <c r="FY52" s="14"/>
    </row>
    <row r="53" spans="1:181" s="14" customFormat="1" ht="22.5" customHeight="1" x14ac:dyDescent="0.2">
      <c r="A53" s="18">
        <v>151</v>
      </c>
      <c r="B53" s="19" t="s">
        <v>126</v>
      </c>
      <c r="C53" s="20" t="s">
        <v>127</v>
      </c>
      <c r="D53" s="30">
        <v>12.69</v>
      </c>
      <c r="E53" s="30">
        <v>6.65</v>
      </c>
      <c r="F53" s="30">
        <v>22.3</v>
      </c>
      <c r="G53" s="30">
        <v>232.5</v>
      </c>
      <c r="H53" s="29">
        <v>91.85</v>
      </c>
    </row>
    <row r="54" spans="1:181" s="14" customFormat="1" ht="11.25" customHeight="1" x14ac:dyDescent="0.2">
      <c r="A54" s="18">
        <v>1009</v>
      </c>
      <c r="B54" s="38" t="s">
        <v>17</v>
      </c>
      <c r="C54" s="20">
        <v>200</v>
      </c>
      <c r="D54" s="40">
        <v>0.2</v>
      </c>
      <c r="E54" s="40">
        <v>0</v>
      </c>
      <c r="F54" s="40">
        <v>15</v>
      </c>
      <c r="G54" s="40">
        <v>56</v>
      </c>
      <c r="H54" s="29">
        <v>2.96</v>
      </c>
    </row>
    <row r="55" spans="1:181" s="4" customFormat="1" ht="11.25" customHeight="1" x14ac:dyDescent="0.2">
      <c r="A55" s="23"/>
      <c r="B55" s="24" t="s">
        <v>136</v>
      </c>
      <c r="C55" s="25">
        <f>150+20+200</f>
        <v>370</v>
      </c>
      <c r="D55" s="28">
        <f>SUM(D53:D54)</f>
        <v>12.889999999999999</v>
      </c>
      <c r="E55" s="28">
        <f>SUM(E53:E54)</f>
        <v>6.65</v>
      </c>
      <c r="F55" s="28">
        <f>SUM(F53:F54)</f>
        <v>37.299999999999997</v>
      </c>
      <c r="G55" s="28">
        <f>SUM(G53:G54)</f>
        <v>288.5</v>
      </c>
      <c r="H55" s="28">
        <f>SUM(H53:H54)</f>
        <v>94.809999999999988</v>
      </c>
    </row>
    <row r="56" spans="1:181" s="4" customFormat="1" ht="11.25" customHeight="1" x14ac:dyDescent="0.2">
      <c r="A56" s="118" t="s">
        <v>35</v>
      </c>
      <c r="B56" s="118"/>
      <c r="C56" s="118"/>
      <c r="D56" s="118"/>
      <c r="E56" s="118"/>
      <c r="F56" s="118"/>
      <c r="G56" s="118"/>
      <c r="H56" s="42"/>
    </row>
    <row r="57" spans="1:181" s="4" customFormat="1" ht="11.25" customHeight="1" x14ac:dyDescent="0.2">
      <c r="A57" s="1" t="s">
        <v>13</v>
      </c>
      <c r="B57" s="3" t="s">
        <v>12</v>
      </c>
      <c r="C57" s="9">
        <v>60</v>
      </c>
      <c r="D57" s="29">
        <v>0.36</v>
      </c>
      <c r="E57" s="29">
        <v>0</v>
      </c>
      <c r="F57" s="29">
        <v>2.52</v>
      </c>
      <c r="G57" s="29">
        <v>11.4</v>
      </c>
      <c r="H57" s="29">
        <v>9.1199999999999992</v>
      </c>
    </row>
    <row r="58" spans="1:181" s="4" customFormat="1" ht="22.5" x14ac:dyDescent="0.2">
      <c r="A58" s="1">
        <v>176</v>
      </c>
      <c r="B58" s="3" t="s">
        <v>99</v>
      </c>
      <c r="C58" s="9" t="s">
        <v>79</v>
      </c>
      <c r="D58" s="29">
        <v>5.28</v>
      </c>
      <c r="E58" s="29">
        <v>6.62</v>
      </c>
      <c r="F58" s="29">
        <v>12.19</v>
      </c>
      <c r="G58" s="29">
        <v>133.9</v>
      </c>
      <c r="H58" s="29">
        <v>24.91</v>
      </c>
    </row>
    <row r="59" spans="1:181" s="4" customFormat="1" ht="11.25" customHeight="1" x14ac:dyDescent="0.2">
      <c r="A59" s="1">
        <v>642</v>
      </c>
      <c r="B59" s="3" t="s">
        <v>131</v>
      </c>
      <c r="C59" s="9" t="s">
        <v>128</v>
      </c>
      <c r="D59" s="29">
        <v>19.010000000000002</v>
      </c>
      <c r="E59" s="29">
        <v>17.760000000000002</v>
      </c>
      <c r="F59" s="29">
        <v>53.57</v>
      </c>
      <c r="G59" s="29">
        <v>408</v>
      </c>
      <c r="H59" s="29">
        <v>113.44</v>
      </c>
    </row>
    <row r="60" spans="1:181" s="4" customFormat="1" ht="11.25" customHeight="1" x14ac:dyDescent="0.2">
      <c r="A60" s="1" t="s">
        <v>13</v>
      </c>
      <c r="B60" s="3" t="s">
        <v>22</v>
      </c>
      <c r="C60" s="9" t="s">
        <v>139</v>
      </c>
      <c r="D60" s="29">
        <v>3.55</v>
      </c>
      <c r="E60" s="29">
        <v>0.7</v>
      </c>
      <c r="F60" s="29">
        <v>23.33</v>
      </c>
      <c r="G60" s="29">
        <v>115.9</v>
      </c>
      <c r="H60" s="29">
        <v>3.12</v>
      </c>
    </row>
    <row r="61" spans="1:181" s="4" customFormat="1" ht="11.25" customHeight="1" x14ac:dyDescent="0.2">
      <c r="A61" s="1">
        <v>932</v>
      </c>
      <c r="B61" s="3" t="s">
        <v>46</v>
      </c>
      <c r="C61" s="9">
        <v>200</v>
      </c>
      <c r="D61" s="44">
        <v>0.33</v>
      </c>
      <c r="E61" s="40">
        <v>0</v>
      </c>
      <c r="F61" s="40">
        <v>34.1</v>
      </c>
      <c r="G61" s="40">
        <v>130</v>
      </c>
      <c r="H61" s="29">
        <v>12.22</v>
      </c>
    </row>
    <row r="62" spans="1:181" s="4" customFormat="1" ht="11.25" customHeight="1" x14ac:dyDescent="0.2">
      <c r="A62" s="23"/>
      <c r="B62" s="24" t="s">
        <v>137</v>
      </c>
      <c r="C62" s="25">
        <f>60+200+10+10+150+90+30+20+200</f>
        <v>770</v>
      </c>
      <c r="D62" s="28">
        <f>SUM(D57:D61)</f>
        <v>28.53</v>
      </c>
      <c r="E62" s="28">
        <f>SUM(E57:E61)</f>
        <v>25.080000000000002</v>
      </c>
      <c r="F62" s="28">
        <f>SUM(F57:F61)</f>
        <v>125.71000000000001</v>
      </c>
      <c r="G62" s="28">
        <f>SUM(G57:G61)</f>
        <v>799.19999999999993</v>
      </c>
      <c r="H62" s="28">
        <f>SUM(H57:H61)</f>
        <v>162.81</v>
      </c>
    </row>
    <row r="63" spans="1:181" s="4" customFormat="1" ht="11.25" customHeight="1" x14ac:dyDescent="0.2">
      <c r="A63" s="23"/>
      <c r="B63" s="27" t="s">
        <v>138</v>
      </c>
      <c r="C63" s="25">
        <f t="shared" ref="C63:H63" si="2">C55+C62</f>
        <v>1140</v>
      </c>
      <c r="D63" s="28">
        <f t="shared" si="2"/>
        <v>41.42</v>
      </c>
      <c r="E63" s="28">
        <f t="shared" si="2"/>
        <v>31.730000000000004</v>
      </c>
      <c r="F63" s="28">
        <f t="shared" si="2"/>
        <v>163.01</v>
      </c>
      <c r="G63" s="28">
        <f t="shared" si="2"/>
        <v>1087.6999999999998</v>
      </c>
      <c r="H63" s="28">
        <f t="shared" si="2"/>
        <v>257.62</v>
      </c>
    </row>
    <row r="64" spans="1:181" ht="11.25" customHeight="1" x14ac:dyDescent="0.2">
      <c r="A64" s="115" t="s">
        <v>36</v>
      </c>
      <c r="B64" s="116"/>
      <c r="C64" s="116"/>
      <c r="D64" s="116"/>
      <c r="E64" s="116"/>
      <c r="F64" s="116"/>
      <c r="G64" s="116"/>
      <c r="H64" s="117"/>
    </row>
    <row r="65" spans="1:8" ht="11.25" customHeight="1" x14ac:dyDescent="0.2">
      <c r="A65" s="119" t="s">
        <v>10</v>
      </c>
      <c r="B65" s="120"/>
      <c r="C65" s="120"/>
      <c r="D65" s="120"/>
      <c r="E65" s="120"/>
      <c r="F65" s="120"/>
      <c r="G65" s="120"/>
      <c r="H65" s="121"/>
    </row>
    <row r="66" spans="1:8" ht="11.25" customHeight="1" x14ac:dyDescent="0.2">
      <c r="A66" s="1" t="s">
        <v>83</v>
      </c>
      <c r="B66" s="3" t="s">
        <v>82</v>
      </c>
      <c r="C66" s="9" t="s">
        <v>125</v>
      </c>
      <c r="D66" s="29">
        <v>14.19</v>
      </c>
      <c r="E66" s="29">
        <v>13.72</v>
      </c>
      <c r="F66" s="29">
        <v>10.18</v>
      </c>
      <c r="G66" s="29">
        <v>224.28</v>
      </c>
      <c r="H66" s="29">
        <v>60.23</v>
      </c>
    </row>
    <row r="67" spans="1:8" ht="11.25" customHeight="1" x14ac:dyDescent="0.2">
      <c r="A67" s="1">
        <v>759</v>
      </c>
      <c r="B67" s="3" t="s">
        <v>80</v>
      </c>
      <c r="C67" s="9">
        <v>150</v>
      </c>
      <c r="D67" s="29">
        <v>3.3</v>
      </c>
      <c r="E67" s="29">
        <v>5.0999999999999996</v>
      </c>
      <c r="F67" s="29">
        <v>29.25</v>
      </c>
      <c r="G67" s="29">
        <v>160.5</v>
      </c>
      <c r="H67" s="29">
        <v>18.66</v>
      </c>
    </row>
    <row r="68" spans="1:8" ht="11.25" customHeight="1" x14ac:dyDescent="0.2">
      <c r="A68" s="1" t="s">
        <v>13</v>
      </c>
      <c r="B68" s="3" t="s">
        <v>33</v>
      </c>
      <c r="C68" s="9">
        <v>25</v>
      </c>
      <c r="D68" s="29">
        <v>1.4</v>
      </c>
      <c r="E68" s="29">
        <v>0.5</v>
      </c>
      <c r="F68" s="29">
        <v>10</v>
      </c>
      <c r="G68" s="29">
        <v>50.75</v>
      </c>
      <c r="H68" s="29">
        <v>1.3</v>
      </c>
    </row>
    <row r="69" spans="1:8" ht="11.25" customHeight="1" x14ac:dyDescent="0.2">
      <c r="A69" s="1">
        <v>933</v>
      </c>
      <c r="B69" s="3" t="s">
        <v>23</v>
      </c>
      <c r="C69" s="9">
        <v>200</v>
      </c>
      <c r="D69" s="44">
        <v>1.6</v>
      </c>
      <c r="E69" s="40">
        <v>0</v>
      </c>
      <c r="F69" s="40">
        <v>34</v>
      </c>
      <c r="G69" s="40">
        <v>129.80000000000001</v>
      </c>
      <c r="H69" s="29">
        <v>6.29</v>
      </c>
    </row>
    <row r="70" spans="1:8" ht="11.25" customHeight="1" x14ac:dyDescent="0.2">
      <c r="A70" s="23"/>
      <c r="B70" s="24" t="s">
        <v>136</v>
      </c>
      <c r="C70" s="25">
        <f>90+50+150+25+200</f>
        <v>515</v>
      </c>
      <c r="D70" s="28">
        <f>SUM(D66:D69)</f>
        <v>20.49</v>
      </c>
      <c r="E70" s="28">
        <f>SUM(E66:E69)</f>
        <v>19.32</v>
      </c>
      <c r="F70" s="28">
        <f>SUM(F66:F69)</f>
        <v>83.43</v>
      </c>
      <c r="G70" s="28">
        <f>SUM(G66:G69)</f>
        <v>565.32999999999993</v>
      </c>
      <c r="H70" s="28">
        <f>SUM(H66:H69)</f>
        <v>86.48</v>
      </c>
    </row>
    <row r="71" spans="1:8" ht="11.25" customHeight="1" x14ac:dyDescent="0.2">
      <c r="A71" s="122" t="s">
        <v>35</v>
      </c>
      <c r="B71" s="123"/>
      <c r="C71" s="123"/>
      <c r="D71" s="123"/>
      <c r="E71" s="123"/>
      <c r="F71" s="123"/>
      <c r="G71" s="123"/>
      <c r="H71" s="124"/>
    </row>
    <row r="72" spans="1:8" ht="11.25" customHeight="1" x14ac:dyDescent="0.2">
      <c r="A72" s="1" t="s">
        <v>13</v>
      </c>
      <c r="B72" s="3" t="s">
        <v>19</v>
      </c>
      <c r="C72" s="9">
        <v>60</v>
      </c>
      <c r="D72" s="43">
        <v>0.48</v>
      </c>
      <c r="E72" s="43">
        <v>0</v>
      </c>
      <c r="F72" s="43">
        <v>1.8</v>
      </c>
      <c r="G72" s="43">
        <v>11.4</v>
      </c>
      <c r="H72" s="29">
        <v>8.11</v>
      </c>
    </row>
    <row r="73" spans="1:8" ht="11.25" customHeight="1" x14ac:dyDescent="0.2">
      <c r="A73" s="1">
        <v>219</v>
      </c>
      <c r="B73" s="3" t="s">
        <v>84</v>
      </c>
      <c r="C73" s="9" t="s">
        <v>85</v>
      </c>
      <c r="D73" s="29">
        <v>8.19</v>
      </c>
      <c r="E73" s="29">
        <v>6.92</v>
      </c>
      <c r="F73" s="29">
        <v>17.850000000000001</v>
      </c>
      <c r="G73" s="29">
        <v>141.19999999999999</v>
      </c>
      <c r="H73" s="29">
        <v>31.65</v>
      </c>
    </row>
    <row r="74" spans="1:8" ht="11.25" customHeight="1" x14ac:dyDescent="0.2">
      <c r="A74" s="1">
        <v>632</v>
      </c>
      <c r="B74" s="3" t="s">
        <v>130</v>
      </c>
      <c r="C74" s="9" t="s">
        <v>125</v>
      </c>
      <c r="D74" s="29">
        <v>13.43</v>
      </c>
      <c r="E74" s="29">
        <v>13.99</v>
      </c>
      <c r="F74" s="29">
        <v>28.97</v>
      </c>
      <c r="G74" s="29">
        <v>186</v>
      </c>
      <c r="H74" s="29">
        <v>94.6</v>
      </c>
    </row>
    <row r="75" spans="1:8" ht="11.25" customHeight="1" x14ac:dyDescent="0.2">
      <c r="A75" s="1">
        <v>753</v>
      </c>
      <c r="B75" s="3" t="s">
        <v>110</v>
      </c>
      <c r="C75" s="9">
        <v>150</v>
      </c>
      <c r="D75" s="29">
        <v>5.4</v>
      </c>
      <c r="E75" s="29">
        <v>4.8</v>
      </c>
      <c r="F75" s="29">
        <v>30</v>
      </c>
      <c r="G75" s="29">
        <v>147</v>
      </c>
      <c r="H75" s="29">
        <v>8.4</v>
      </c>
    </row>
    <row r="76" spans="1:8" ht="11.25" customHeight="1" x14ac:dyDescent="0.2">
      <c r="A76" s="1" t="s">
        <v>13</v>
      </c>
      <c r="B76" s="3" t="s">
        <v>22</v>
      </c>
      <c r="C76" s="9" t="s">
        <v>139</v>
      </c>
      <c r="D76" s="29">
        <v>3.8</v>
      </c>
      <c r="E76" s="29">
        <v>0.45</v>
      </c>
      <c r="F76" s="29">
        <v>24.85</v>
      </c>
      <c r="G76" s="29">
        <v>113</v>
      </c>
      <c r="H76" s="29">
        <v>2.6</v>
      </c>
    </row>
    <row r="77" spans="1:8" ht="11.25" customHeight="1" x14ac:dyDescent="0.2">
      <c r="A77" s="1">
        <v>934</v>
      </c>
      <c r="B77" s="3" t="s">
        <v>31</v>
      </c>
      <c r="C77" s="9">
        <v>200</v>
      </c>
      <c r="D77" s="44">
        <v>0.27</v>
      </c>
      <c r="E77" s="40">
        <v>0</v>
      </c>
      <c r="F77" s="40">
        <v>28.7</v>
      </c>
      <c r="G77" s="40">
        <v>144</v>
      </c>
      <c r="H77" s="29">
        <v>8.9499999999999993</v>
      </c>
    </row>
    <row r="78" spans="1:8" ht="11.25" customHeight="1" x14ac:dyDescent="0.2">
      <c r="A78" s="23"/>
      <c r="B78" s="24" t="s">
        <v>137</v>
      </c>
      <c r="C78" s="25">
        <f>60+200+25+90+50+150+30+20+200</f>
        <v>825</v>
      </c>
      <c r="D78" s="28">
        <f>SUM(D72:D77)</f>
        <v>31.57</v>
      </c>
      <c r="E78" s="28">
        <f>SUM(E72:E77)</f>
        <v>26.16</v>
      </c>
      <c r="F78" s="28">
        <f>SUM(F72:F77)</f>
        <v>132.16999999999999</v>
      </c>
      <c r="G78" s="28">
        <f>SUM(G72:G77)</f>
        <v>742.6</v>
      </c>
      <c r="H78" s="28">
        <f>SUM(H72:H77)</f>
        <v>154.30999999999997</v>
      </c>
    </row>
    <row r="79" spans="1:8" ht="11.25" customHeight="1" x14ac:dyDescent="0.2">
      <c r="A79" s="23"/>
      <c r="B79" s="27" t="s">
        <v>138</v>
      </c>
      <c r="C79" s="25">
        <f t="shared" ref="C79:H79" si="3">C70+C78</f>
        <v>1340</v>
      </c>
      <c r="D79" s="28">
        <f t="shared" si="3"/>
        <v>52.06</v>
      </c>
      <c r="E79" s="28">
        <f t="shared" si="3"/>
        <v>45.480000000000004</v>
      </c>
      <c r="F79" s="28">
        <f t="shared" si="3"/>
        <v>215.6</v>
      </c>
      <c r="G79" s="28">
        <f t="shared" si="3"/>
        <v>1307.9299999999998</v>
      </c>
      <c r="H79" s="28">
        <f t="shared" si="3"/>
        <v>240.78999999999996</v>
      </c>
    </row>
    <row r="80" spans="1:8" ht="11.25" customHeight="1" x14ac:dyDescent="0.2">
      <c r="A80" s="115" t="s">
        <v>41</v>
      </c>
      <c r="B80" s="116"/>
      <c r="C80" s="116"/>
      <c r="D80" s="116"/>
      <c r="E80" s="116"/>
      <c r="F80" s="116"/>
      <c r="G80" s="116"/>
      <c r="H80" s="117"/>
    </row>
    <row r="81" spans="1:181" ht="11.25" customHeight="1" x14ac:dyDescent="0.2">
      <c r="A81" s="119" t="s">
        <v>10</v>
      </c>
      <c r="B81" s="120"/>
      <c r="C81" s="120"/>
      <c r="D81" s="120"/>
      <c r="E81" s="120"/>
      <c r="F81" s="120"/>
      <c r="G81" s="120"/>
      <c r="H81" s="121"/>
    </row>
    <row r="82" spans="1:181" s="4" customFormat="1" ht="11.25" customHeight="1" x14ac:dyDescent="0.2">
      <c r="A82" s="1" t="s">
        <v>13</v>
      </c>
      <c r="B82" s="3" t="s">
        <v>12</v>
      </c>
      <c r="C82" s="9">
        <v>60</v>
      </c>
      <c r="D82" s="29">
        <v>0.36</v>
      </c>
      <c r="E82" s="29">
        <v>0</v>
      </c>
      <c r="F82" s="29">
        <v>2.52</v>
      </c>
      <c r="G82" s="29">
        <v>11.4</v>
      </c>
      <c r="H82" s="29">
        <v>9.1199999999999992</v>
      </c>
    </row>
    <row r="83" spans="1:181" s="4" customFormat="1" ht="11.25" customHeight="1" x14ac:dyDescent="0.2">
      <c r="A83" s="1">
        <v>541</v>
      </c>
      <c r="B83" s="3" t="s">
        <v>38</v>
      </c>
      <c r="C83" s="9">
        <v>90</v>
      </c>
      <c r="D83" s="29">
        <v>11.79</v>
      </c>
      <c r="E83" s="29">
        <v>7.92</v>
      </c>
      <c r="F83" s="29">
        <v>15.03</v>
      </c>
      <c r="G83" s="29">
        <v>162</v>
      </c>
      <c r="H83" s="29">
        <v>64.680000000000007</v>
      </c>
    </row>
    <row r="84" spans="1:181" s="4" customFormat="1" ht="11.25" customHeight="1" x14ac:dyDescent="0.2">
      <c r="A84" s="1">
        <v>759</v>
      </c>
      <c r="B84" s="3" t="s">
        <v>25</v>
      </c>
      <c r="C84" s="9" t="s">
        <v>122</v>
      </c>
      <c r="D84" s="29">
        <v>3.34</v>
      </c>
      <c r="E84" s="29">
        <v>8.73</v>
      </c>
      <c r="F84" s="29">
        <v>29.32</v>
      </c>
      <c r="G84" s="29">
        <v>193.55</v>
      </c>
      <c r="H84" s="29">
        <v>20.92</v>
      </c>
    </row>
    <row r="85" spans="1:181" s="4" customFormat="1" ht="11.25" customHeight="1" x14ac:dyDescent="0.2">
      <c r="A85" s="1" t="s">
        <v>13</v>
      </c>
      <c r="B85" s="3" t="s">
        <v>81</v>
      </c>
      <c r="C85" s="9">
        <v>25</v>
      </c>
      <c r="D85" s="29">
        <v>2.0299999999999998</v>
      </c>
      <c r="E85" s="29">
        <v>0.25</v>
      </c>
      <c r="F85" s="29">
        <v>12.78</v>
      </c>
      <c r="G85" s="29">
        <v>62.75</v>
      </c>
      <c r="H85" s="29">
        <v>1.3</v>
      </c>
    </row>
    <row r="86" spans="1:181" s="4" customFormat="1" ht="11.25" customHeight="1" x14ac:dyDescent="0.2">
      <c r="A86" s="37">
        <v>1010</v>
      </c>
      <c r="B86" s="38" t="s">
        <v>26</v>
      </c>
      <c r="C86" s="39" t="s">
        <v>27</v>
      </c>
      <c r="D86" s="40">
        <v>0.26</v>
      </c>
      <c r="E86" s="40">
        <v>0</v>
      </c>
      <c r="F86" s="40">
        <v>15</v>
      </c>
      <c r="G86" s="40">
        <v>58.2</v>
      </c>
      <c r="H86" s="41">
        <v>4.6100000000000003</v>
      </c>
    </row>
    <row r="87" spans="1:181" s="4" customFormat="1" ht="11.25" customHeight="1" x14ac:dyDescent="0.2">
      <c r="A87" s="23"/>
      <c r="B87" s="24" t="s">
        <v>136</v>
      </c>
      <c r="C87" s="25">
        <f>60+90+150+5+25+200+7</f>
        <v>537</v>
      </c>
      <c r="D87" s="28">
        <f>SUM(D82:D86)</f>
        <v>17.78</v>
      </c>
      <c r="E87" s="28">
        <f>SUM(E82:E86)</f>
        <v>16.899999999999999</v>
      </c>
      <c r="F87" s="28">
        <f>SUM(F82:F86)</f>
        <v>74.650000000000006</v>
      </c>
      <c r="G87" s="28">
        <f>SUM(G82:G86)</f>
        <v>487.90000000000003</v>
      </c>
      <c r="H87" s="28">
        <f>SUM(H82:H86)</f>
        <v>100.63000000000001</v>
      </c>
    </row>
    <row r="88" spans="1:181" s="4" customFormat="1" ht="11.25" customHeight="1" x14ac:dyDescent="0.2">
      <c r="A88" s="122" t="s">
        <v>35</v>
      </c>
      <c r="B88" s="123"/>
      <c r="C88" s="123"/>
      <c r="D88" s="123"/>
      <c r="E88" s="123"/>
      <c r="F88" s="123"/>
      <c r="G88" s="123"/>
      <c r="H88" s="124"/>
    </row>
    <row r="89" spans="1:181" s="4" customFormat="1" ht="22.5" customHeight="1" x14ac:dyDescent="0.2">
      <c r="A89" s="1">
        <v>207</v>
      </c>
      <c r="B89" s="45" t="s">
        <v>100</v>
      </c>
      <c r="C89" s="46" t="s">
        <v>79</v>
      </c>
      <c r="D89" s="43">
        <v>4.24</v>
      </c>
      <c r="E89" s="43">
        <v>5.46</v>
      </c>
      <c r="F89" s="43">
        <v>16.78</v>
      </c>
      <c r="G89" s="43">
        <v>113.06</v>
      </c>
      <c r="H89" s="43">
        <v>26.75</v>
      </c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7"/>
      <c r="V89" s="47"/>
      <c r="W89" s="47"/>
      <c r="X89" s="47"/>
      <c r="Y89" s="47"/>
      <c r="Z89" s="47"/>
      <c r="AA89" s="47"/>
      <c r="AB89" s="47"/>
      <c r="AC89" s="47"/>
      <c r="AD89" s="47"/>
      <c r="AE89" s="47"/>
      <c r="AF89" s="47"/>
      <c r="AG89" s="47"/>
      <c r="AH89" s="47"/>
      <c r="AI89" s="47"/>
      <c r="AJ89" s="47"/>
      <c r="AK89" s="47"/>
      <c r="AL89" s="47"/>
      <c r="AM89" s="47"/>
      <c r="AN89" s="47"/>
      <c r="AO89" s="47"/>
      <c r="AP89" s="47"/>
      <c r="AQ89" s="47"/>
      <c r="AR89" s="47"/>
      <c r="AS89" s="47"/>
      <c r="AT89" s="47"/>
      <c r="AU89" s="47"/>
      <c r="AV89" s="47"/>
      <c r="AW89" s="47"/>
      <c r="AX89" s="47"/>
      <c r="AY89" s="47"/>
      <c r="AZ89" s="47"/>
      <c r="BA89" s="47"/>
      <c r="BB89" s="47"/>
      <c r="BC89" s="47"/>
      <c r="BD89" s="47"/>
      <c r="BE89" s="47"/>
      <c r="BF89" s="47"/>
      <c r="BG89" s="47"/>
      <c r="BH89" s="47"/>
      <c r="BI89" s="47"/>
      <c r="BJ89" s="47"/>
      <c r="BK89" s="47"/>
      <c r="BL89" s="47"/>
      <c r="BM89" s="47"/>
      <c r="BN89" s="47"/>
      <c r="BO89" s="47"/>
      <c r="BP89" s="47"/>
      <c r="BQ89" s="47"/>
      <c r="BR89" s="47"/>
      <c r="BS89" s="47"/>
      <c r="BT89" s="47"/>
      <c r="BU89" s="47"/>
      <c r="BV89" s="47"/>
      <c r="BW89" s="47"/>
      <c r="BX89" s="47"/>
      <c r="BY89" s="47"/>
      <c r="BZ89" s="47"/>
      <c r="CA89" s="47"/>
      <c r="CB89" s="47"/>
      <c r="CC89" s="47"/>
      <c r="CD89" s="47"/>
      <c r="CE89" s="47"/>
      <c r="CF89" s="47"/>
      <c r="CG89" s="47"/>
      <c r="CH89" s="47"/>
      <c r="CI89" s="47"/>
      <c r="CJ89" s="47"/>
      <c r="CK89" s="47"/>
      <c r="CL89" s="47"/>
      <c r="CM89" s="47"/>
      <c r="CN89" s="47"/>
      <c r="CO89" s="47"/>
      <c r="CP89" s="47"/>
      <c r="CQ89" s="47"/>
      <c r="CR89" s="47"/>
      <c r="CS89" s="47"/>
      <c r="CT89" s="47"/>
      <c r="CU89" s="47"/>
      <c r="CV89" s="47"/>
      <c r="CW89" s="47"/>
      <c r="CX89" s="47"/>
      <c r="CY89" s="47"/>
      <c r="CZ89" s="47"/>
      <c r="DA89" s="47"/>
      <c r="DB89" s="47"/>
      <c r="DC89" s="47"/>
      <c r="DD89" s="47"/>
      <c r="DE89" s="47"/>
      <c r="DF89" s="47"/>
      <c r="DG89" s="47"/>
      <c r="DH89" s="47"/>
      <c r="DI89" s="47"/>
      <c r="DJ89" s="47"/>
      <c r="DK89" s="47"/>
      <c r="DL89" s="47"/>
      <c r="DM89" s="47"/>
      <c r="DN89" s="47"/>
      <c r="DO89" s="47"/>
      <c r="DP89" s="47"/>
      <c r="DQ89" s="47"/>
      <c r="DR89" s="47"/>
      <c r="DS89" s="47"/>
      <c r="DT89" s="47"/>
      <c r="DU89" s="47"/>
      <c r="DV89" s="47"/>
      <c r="DW89" s="47"/>
      <c r="DX89" s="47"/>
      <c r="DY89" s="47"/>
      <c r="DZ89" s="47"/>
      <c r="EA89" s="47"/>
      <c r="EB89" s="47"/>
      <c r="EC89" s="47"/>
      <c r="ED89" s="47"/>
      <c r="EE89" s="47"/>
      <c r="EF89" s="47"/>
      <c r="EG89" s="47"/>
      <c r="EH89" s="47"/>
      <c r="EI89" s="47"/>
      <c r="EJ89" s="47"/>
      <c r="EK89" s="47"/>
      <c r="EL89" s="47"/>
      <c r="EM89" s="47"/>
      <c r="EN89" s="47"/>
      <c r="EO89" s="47"/>
      <c r="EP89" s="47"/>
      <c r="EQ89" s="47"/>
      <c r="ER89" s="47"/>
      <c r="ES89" s="47"/>
      <c r="ET89" s="47"/>
      <c r="EU89" s="47"/>
      <c r="EV89" s="47"/>
      <c r="EW89" s="47"/>
      <c r="EX89" s="47"/>
      <c r="EY89" s="47"/>
      <c r="EZ89" s="47"/>
      <c r="FA89" s="47"/>
      <c r="FB89" s="47"/>
      <c r="FC89" s="47"/>
      <c r="FD89" s="47"/>
      <c r="FE89" s="47"/>
      <c r="FF89" s="47"/>
      <c r="FG89" s="47"/>
      <c r="FH89" s="47"/>
      <c r="FI89" s="47"/>
      <c r="FJ89" s="47"/>
      <c r="FK89" s="47"/>
      <c r="FL89" s="47"/>
      <c r="FM89" s="47"/>
      <c r="FN89" s="47"/>
      <c r="FO89" s="47"/>
      <c r="FP89" s="47"/>
      <c r="FQ89" s="47"/>
      <c r="FR89" s="47"/>
      <c r="FS89" s="47"/>
      <c r="FT89" s="47"/>
      <c r="FU89" s="47"/>
      <c r="FV89" s="47"/>
      <c r="FW89" s="47"/>
      <c r="FX89" s="47"/>
      <c r="FY89" s="47"/>
    </row>
    <row r="90" spans="1:181" s="4" customFormat="1" ht="11.25" customHeight="1" x14ac:dyDescent="0.2">
      <c r="A90" s="1">
        <v>773</v>
      </c>
      <c r="B90" s="3" t="s">
        <v>95</v>
      </c>
      <c r="C90" s="9" t="s">
        <v>128</v>
      </c>
      <c r="D90" s="29">
        <v>8.67</v>
      </c>
      <c r="E90" s="29">
        <v>10.029999999999999</v>
      </c>
      <c r="F90" s="29">
        <v>24.17</v>
      </c>
      <c r="G90" s="29">
        <v>166.18</v>
      </c>
      <c r="H90" s="29">
        <v>110.04</v>
      </c>
    </row>
    <row r="91" spans="1:181" s="4" customFormat="1" ht="11.25" customHeight="1" x14ac:dyDescent="0.2">
      <c r="A91" s="1" t="s">
        <v>13</v>
      </c>
      <c r="B91" s="3" t="s">
        <v>22</v>
      </c>
      <c r="C91" s="9" t="s">
        <v>143</v>
      </c>
      <c r="D91" s="29">
        <v>4.18</v>
      </c>
      <c r="E91" s="29">
        <v>0.495</v>
      </c>
      <c r="F91" s="29">
        <v>27.335000000000001</v>
      </c>
      <c r="G91" s="29">
        <v>124.3</v>
      </c>
      <c r="H91" s="29">
        <v>2.86</v>
      </c>
    </row>
    <row r="92" spans="1:181" s="4" customFormat="1" ht="11.25" customHeight="1" x14ac:dyDescent="0.2">
      <c r="A92" s="1">
        <v>934</v>
      </c>
      <c r="B92" s="3" t="s">
        <v>31</v>
      </c>
      <c r="C92" s="9">
        <v>200</v>
      </c>
      <c r="D92" s="44">
        <v>0.27</v>
      </c>
      <c r="E92" s="40">
        <v>0</v>
      </c>
      <c r="F92" s="40">
        <v>28.7</v>
      </c>
      <c r="G92" s="40">
        <v>144</v>
      </c>
      <c r="H92" s="29">
        <v>8.9499999999999993</v>
      </c>
    </row>
    <row r="93" spans="1:181" s="4" customFormat="1" ht="11.25" customHeight="1" x14ac:dyDescent="0.2">
      <c r="A93" s="23"/>
      <c r="B93" s="24" t="s">
        <v>137</v>
      </c>
      <c r="C93" s="25">
        <f>200+10+10+150+90+25+30+200</f>
        <v>715</v>
      </c>
      <c r="D93" s="28">
        <f>SUM(D89:D92)</f>
        <v>17.36</v>
      </c>
      <c r="E93" s="28">
        <f>SUM(E89:E92)</f>
        <v>15.984999999999998</v>
      </c>
      <c r="F93" s="28">
        <f>SUM(F89:F92)</f>
        <v>96.984999999999999</v>
      </c>
      <c r="G93" s="28">
        <f>SUM(G89:G92)</f>
        <v>547.54</v>
      </c>
      <c r="H93" s="28">
        <f>SUM(H89:H92)</f>
        <v>148.60000000000002</v>
      </c>
    </row>
    <row r="94" spans="1:181" s="4" customFormat="1" ht="11.25" customHeight="1" x14ac:dyDescent="0.2">
      <c r="A94" s="23"/>
      <c r="B94" s="27" t="s">
        <v>138</v>
      </c>
      <c r="C94" s="25">
        <f t="shared" ref="C94:H94" si="4">C87+C93</f>
        <v>1252</v>
      </c>
      <c r="D94" s="28">
        <f t="shared" si="4"/>
        <v>35.14</v>
      </c>
      <c r="E94" s="28">
        <f t="shared" si="4"/>
        <v>32.884999999999998</v>
      </c>
      <c r="F94" s="28">
        <f t="shared" si="4"/>
        <v>171.63499999999999</v>
      </c>
      <c r="G94" s="28">
        <f t="shared" si="4"/>
        <v>1035.44</v>
      </c>
      <c r="H94" s="28">
        <f t="shared" si="4"/>
        <v>249.23000000000002</v>
      </c>
    </row>
    <row r="95" spans="1:181" ht="11.25" customHeight="1" x14ac:dyDescent="0.2">
      <c r="A95" s="115" t="s">
        <v>43</v>
      </c>
      <c r="B95" s="116"/>
      <c r="C95" s="116"/>
      <c r="D95" s="116"/>
      <c r="E95" s="116"/>
      <c r="F95" s="116"/>
      <c r="G95" s="116"/>
      <c r="H95" s="117"/>
    </row>
    <row r="96" spans="1:181" ht="11.25" customHeight="1" x14ac:dyDescent="0.2">
      <c r="A96" s="119" t="s">
        <v>10</v>
      </c>
      <c r="B96" s="120"/>
      <c r="C96" s="120"/>
      <c r="D96" s="120"/>
      <c r="E96" s="120"/>
      <c r="F96" s="120"/>
      <c r="G96" s="120"/>
      <c r="H96" s="121"/>
    </row>
    <row r="97" spans="1:8" ht="11.25" customHeight="1" x14ac:dyDescent="0.2">
      <c r="A97" s="1">
        <v>411</v>
      </c>
      <c r="B97" s="3" t="s">
        <v>101</v>
      </c>
      <c r="C97" s="9" t="s">
        <v>53</v>
      </c>
      <c r="D97" s="29">
        <v>7.84</v>
      </c>
      <c r="E97" s="29">
        <v>7.03</v>
      </c>
      <c r="F97" s="29">
        <v>43.27</v>
      </c>
      <c r="G97" s="29">
        <v>247.05</v>
      </c>
      <c r="H97" s="29">
        <v>23.65</v>
      </c>
    </row>
    <row r="98" spans="1:8" ht="11.25" customHeight="1" x14ac:dyDescent="0.2">
      <c r="A98" s="1" t="s">
        <v>15</v>
      </c>
      <c r="B98" s="3" t="s">
        <v>16</v>
      </c>
      <c r="C98" s="48" t="s">
        <v>129</v>
      </c>
      <c r="D98" s="29">
        <v>4.7699999999999996</v>
      </c>
      <c r="E98" s="29">
        <v>3.3</v>
      </c>
      <c r="F98" s="29">
        <v>15.33</v>
      </c>
      <c r="G98" s="29">
        <v>112.4</v>
      </c>
      <c r="H98" s="29">
        <v>7.51</v>
      </c>
    </row>
    <row r="99" spans="1:8" ht="11.25" customHeight="1" x14ac:dyDescent="0.2">
      <c r="A99" s="37">
        <v>1010</v>
      </c>
      <c r="B99" s="38" t="s">
        <v>26</v>
      </c>
      <c r="C99" s="39" t="s">
        <v>27</v>
      </c>
      <c r="D99" s="40">
        <v>0.26</v>
      </c>
      <c r="E99" s="40">
        <v>0</v>
      </c>
      <c r="F99" s="40">
        <v>15</v>
      </c>
      <c r="G99" s="40">
        <v>58.2</v>
      </c>
      <c r="H99" s="41">
        <v>4.6100000000000003</v>
      </c>
    </row>
    <row r="100" spans="1:8" ht="11.25" customHeight="1" x14ac:dyDescent="0.2">
      <c r="A100" s="23"/>
      <c r="B100" s="24" t="s">
        <v>136</v>
      </c>
      <c r="C100" s="25">
        <f>200+5+30+10+200+7</f>
        <v>452</v>
      </c>
      <c r="D100" s="28">
        <f>SUM(D97:D99)</f>
        <v>12.87</v>
      </c>
      <c r="E100" s="28">
        <f>SUM(E97:E99)</f>
        <v>10.33</v>
      </c>
      <c r="F100" s="28">
        <f>SUM(F97:F99)</f>
        <v>73.599999999999994</v>
      </c>
      <c r="G100" s="28">
        <f>SUM(G97:G99)</f>
        <v>417.65000000000003</v>
      </c>
      <c r="H100" s="28">
        <f>SUM(H97:H99)</f>
        <v>35.769999999999996</v>
      </c>
    </row>
    <row r="101" spans="1:8" ht="11.25" customHeight="1" x14ac:dyDescent="0.2">
      <c r="A101" s="118" t="s">
        <v>28</v>
      </c>
      <c r="B101" s="118"/>
      <c r="C101" s="118"/>
      <c r="D101" s="118"/>
      <c r="E101" s="118"/>
      <c r="F101" s="118"/>
      <c r="G101" s="118"/>
      <c r="H101" s="42"/>
    </row>
    <row r="102" spans="1:8" ht="11.25" customHeight="1" x14ac:dyDescent="0.2">
      <c r="A102" s="1" t="s">
        <v>13</v>
      </c>
      <c r="B102" s="3" t="s">
        <v>86</v>
      </c>
      <c r="C102" s="9" t="s">
        <v>87</v>
      </c>
      <c r="D102" s="29">
        <v>0.42</v>
      </c>
      <c r="E102" s="29">
        <v>0</v>
      </c>
      <c r="F102" s="29">
        <v>2.16</v>
      </c>
      <c r="G102" s="29">
        <v>11.4</v>
      </c>
      <c r="H102" s="29">
        <v>8.6199999999999992</v>
      </c>
    </row>
    <row r="103" spans="1:8" ht="22.5" x14ac:dyDescent="0.2">
      <c r="A103" s="1">
        <v>217</v>
      </c>
      <c r="B103" s="3" t="s">
        <v>102</v>
      </c>
      <c r="C103" s="9" t="s">
        <v>79</v>
      </c>
      <c r="D103" s="29">
        <v>5.54</v>
      </c>
      <c r="E103" s="29">
        <v>5.6</v>
      </c>
      <c r="F103" s="29">
        <v>15.48</v>
      </c>
      <c r="G103" s="29">
        <v>117.64</v>
      </c>
      <c r="H103" s="29">
        <v>25.16</v>
      </c>
    </row>
    <row r="104" spans="1:8" ht="11.25" customHeight="1" x14ac:dyDescent="0.2">
      <c r="A104" s="1">
        <v>668</v>
      </c>
      <c r="B104" s="3" t="s">
        <v>114</v>
      </c>
      <c r="C104" s="9" t="s">
        <v>124</v>
      </c>
      <c r="D104" s="29">
        <v>11.32</v>
      </c>
      <c r="E104" s="29">
        <v>6.98</v>
      </c>
      <c r="F104" s="29">
        <v>12.03</v>
      </c>
      <c r="G104" s="29">
        <v>157.34</v>
      </c>
      <c r="H104" s="29">
        <v>48.98</v>
      </c>
    </row>
    <row r="105" spans="1:8" ht="11.25" customHeight="1" x14ac:dyDescent="0.2">
      <c r="A105" s="1">
        <v>747</v>
      </c>
      <c r="B105" s="3" t="s">
        <v>39</v>
      </c>
      <c r="C105" s="9" t="s">
        <v>122</v>
      </c>
      <c r="D105" s="29">
        <v>4.24</v>
      </c>
      <c r="E105" s="29">
        <v>9.6300000000000008</v>
      </c>
      <c r="F105" s="29">
        <v>41.17</v>
      </c>
      <c r="G105" s="29">
        <v>246.05</v>
      </c>
      <c r="H105" s="29">
        <v>13.76</v>
      </c>
    </row>
    <row r="106" spans="1:8" ht="11.25" customHeight="1" x14ac:dyDescent="0.2">
      <c r="A106" s="1" t="s">
        <v>13</v>
      </c>
      <c r="B106" s="3" t="s">
        <v>22</v>
      </c>
      <c r="C106" s="9" t="s">
        <v>139</v>
      </c>
      <c r="D106" s="29">
        <v>3.8</v>
      </c>
      <c r="E106" s="29">
        <v>0.45</v>
      </c>
      <c r="F106" s="29">
        <v>24.85</v>
      </c>
      <c r="G106" s="29">
        <v>113</v>
      </c>
      <c r="H106" s="29">
        <v>3.12</v>
      </c>
    </row>
    <row r="107" spans="1:8" ht="11.25" customHeight="1" x14ac:dyDescent="0.2">
      <c r="A107" s="1">
        <v>932</v>
      </c>
      <c r="B107" s="3" t="s">
        <v>46</v>
      </c>
      <c r="C107" s="9">
        <v>200</v>
      </c>
      <c r="D107" s="44">
        <v>0.33</v>
      </c>
      <c r="E107" s="40">
        <v>0</v>
      </c>
      <c r="F107" s="40">
        <v>34.1</v>
      </c>
      <c r="G107" s="40">
        <v>130</v>
      </c>
      <c r="H107" s="29">
        <v>12.22</v>
      </c>
    </row>
    <row r="108" spans="1:8" ht="11.25" customHeight="1" x14ac:dyDescent="0.2">
      <c r="A108" s="23"/>
      <c r="B108" s="24" t="s">
        <v>137</v>
      </c>
      <c r="C108" s="25">
        <f>30+30+200+10+10+90+25+150+30+20+200</f>
        <v>795</v>
      </c>
      <c r="D108" s="28">
        <f>SUM(D102:D107)</f>
        <v>25.650000000000002</v>
      </c>
      <c r="E108" s="28">
        <f>SUM(E102:E107)</f>
        <v>22.66</v>
      </c>
      <c r="F108" s="28">
        <f>SUM(F102:F107)</f>
        <v>129.79</v>
      </c>
      <c r="G108" s="28">
        <f>SUM(G102:G107)</f>
        <v>775.43000000000006</v>
      </c>
      <c r="H108" s="28">
        <f>SUM(H102:H107)</f>
        <v>111.86</v>
      </c>
    </row>
    <row r="109" spans="1:8" ht="11.25" customHeight="1" x14ac:dyDescent="0.2">
      <c r="A109" s="23"/>
      <c r="B109" s="27" t="s">
        <v>138</v>
      </c>
      <c r="C109" s="25">
        <f t="shared" ref="C109:H109" si="5">C100+C108</f>
        <v>1247</v>
      </c>
      <c r="D109" s="28">
        <f t="shared" si="5"/>
        <v>38.520000000000003</v>
      </c>
      <c r="E109" s="28">
        <f t="shared" si="5"/>
        <v>32.99</v>
      </c>
      <c r="F109" s="28">
        <f t="shared" si="5"/>
        <v>203.39</v>
      </c>
      <c r="G109" s="28">
        <f t="shared" si="5"/>
        <v>1193.0800000000002</v>
      </c>
      <c r="H109" s="28">
        <f t="shared" si="5"/>
        <v>147.63</v>
      </c>
    </row>
    <row r="110" spans="1:8" ht="11.25" customHeight="1" x14ac:dyDescent="0.2">
      <c r="A110" s="115" t="s">
        <v>47</v>
      </c>
      <c r="B110" s="116"/>
      <c r="C110" s="116"/>
      <c r="D110" s="116"/>
      <c r="E110" s="116"/>
      <c r="F110" s="116"/>
      <c r="G110" s="116"/>
      <c r="H110" s="117"/>
    </row>
    <row r="111" spans="1:8" ht="11.25" customHeight="1" x14ac:dyDescent="0.2">
      <c r="A111" s="119" t="s">
        <v>10</v>
      </c>
      <c r="B111" s="120"/>
      <c r="C111" s="120"/>
      <c r="D111" s="120"/>
      <c r="E111" s="120"/>
      <c r="F111" s="120"/>
      <c r="G111" s="120"/>
      <c r="H111" s="121"/>
    </row>
    <row r="112" spans="1:8" ht="11.25" customHeight="1" x14ac:dyDescent="0.2">
      <c r="A112" s="1">
        <v>671</v>
      </c>
      <c r="B112" s="3" t="s">
        <v>89</v>
      </c>
      <c r="C112" s="9">
        <v>90</v>
      </c>
      <c r="D112" s="29">
        <v>14.4</v>
      </c>
      <c r="E112" s="29">
        <v>13.86</v>
      </c>
      <c r="F112" s="29">
        <v>16.38</v>
      </c>
      <c r="G112" s="29">
        <v>224.1</v>
      </c>
      <c r="H112" s="29">
        <v>51.15</v>
      </c>
    </row>
    <row r="113" spans="1:8" ht="12.75" customHeight="1" x14ac:dyDescent="0.2">
      <c r="A113" s="1">
        <v>753</v>
      </c>
      <c r="B113" s="3" t="s">
        <v>90</v>
      </c>
      <c r="C113" s="9" t="s">
        <v>122</v>
      </c>
      <c r="D113" s="29">
        <v>5.44</v>
      </c>
      <c r="E113" s="29">
        <v>8.43</v>
      </c>
      <c r="F113" s="29">
        <v>30.07</v>
      </c>
      <c r="G113" s="29">
        <v>180.05</v>
      </c>
      <c r="H113" s="29">
        <v>10.66</v>
      </c>
    </row>
    <row r="114" spans="1:8" ht="11.25" customHeight="1" x14ac:dyDescent="0.2">
      <c r="A114" s="1" t="s">
        <v>13</v>
      </c>
      <c r="B114" s="3" t="s">
        <v>33</v>
      </c>
      <c r="C114" s="9">
        <v>30</v>
      </c>
      <c r="D114" s="29">
        <v>2.2799999999999998</v>
      </c>
      <c r="E114" s="29">
        <v>0.27</v>
      </c>
      <c r="F114" s="29">
        <v>14.91</v>
      </c>
      <c r="G114" s="29">
        <v>67.8</v>
      </c>
      <c r="H114" s="29">
        <v>1.56</v>
      </c>
    </row>
    <row r="115" spans="1:8" ht="11.25" customHeight="1" x14ac:dyDescent="0.2">
      <c r="A115" s="1">
        <v>1025</v>
      </c>
      <c r="B115" s="38" t="s">
        <v>98</v>
      </c>
      <c r="C115" s="9">
        <v>200</v>
      </c>
      <c r="D115" s="40">
        <v>1.6</v>
      </c>
      <c r="E115" s="40">
        <v>1.6</v>
      </c>
      <c r="F115" s="40">
        <v>17.3</v>
      </c>
      <c r="G115" s="40">
        <v>86</v>
      </c>
      <c r="H115" s="29">
        <v>11.29</v>
      </c>
    </row>
    <row r="116" spans="1:8" ht="11.25" customHeight="1" x14ac:dyDescent="0.2">
      <c r="A116" s="23"/>
      <c r="B116" s="24" t="s">
        <v>136</v>
      </c>
      <c r="C116" s="25">
        <f>90+150+5+30+200</f>
        <v>475</v>
      </c>
      <c r="D116" s="28">
        <f>SUM(D112:D115)</f>
        <v>23.720000000000002</v>
      </c>
      <c r="E116" s="28">
        <f>SUM(E112:E115)</f>
        <v>24.16</v>
      </c>
      <c r="F116" s="28">
        <f>SUM(F112:F115)</f>
        <v>78.66</v>
      </c>
      <c r="G116" s="28">
        <f>SUM(G112:G115)</f>
        <v>557.95000000000005</v>
      </c>
      <c r="H116" s="28">
        <f>SUM(H112:H115)</f>
        <v>74.66</v>
      </c>
    </row>
    <row r="117" spans="1:8" ht="11.25" customHeight="1" x14ac:dyDescent="0.2">
      <c r="A117" s="122" t="s">
        <v>35</v>
      </c>
      <c r="B117" s="123"/>
      <c r="C117" s="123"/>
      <c r="D117" s="123"/>
      <c r="E117" s="123"/>
      <c r="F117" s="123"/>
      <c r="G117" s="123"/>
      <c r="H117" s="124"/>
    </row>
    <row r="118" spans="1:8" ht="11.25" customHeight="1" x14ac:dyDescent="0.2">
      <c r="A118" s="1" t="s">
        <v>13</v>
      </c>
      <c r="B118" s="3" t="s">
        <v>19</v>
      </c>
      <c r="C118" s="9">
        <v>60</v>
      </c>
      <c r="D118" s="43">
        <v>0.48</v>
      </c>
      <c r="E118" s="43">
        <v>0</v>
      </c>
      <c r="F118" s="43">
        <v>1.8</v>
      </c>
      <c r="G118" s="43">
        <v>11.4</v>
      </c>
      <c r="H118" s="29">
        <v>8.11</v>
      </c>
    </row>
    <row r="119" spans="1:8" ht="32.1" customHeight="1" x14ac:dyDescent="0.2">
      <c r="A119" s="1">
        <v>208</v>
      </c>
      <c r="B119" s="3" t="s">
        <v>103</v>
      </c>
      <c r="C119" s="9" t="s">
        <v>79</v>
      </c>
      <c r="D119" s="29">
        <v>8.9600000000000009</v>
      </c>
      <c r="E119" s="29">
        <v>12.02</v>
      </c>
      <c r="F119" s="29">
        <v>16.96</v>
      </c>
      <c r="G119" s="29">
        <v>282.38</v>
      </c>
      <c r="H119" s="29">
        <v>24.26</v>
      </c>
    </row>
    <row r="120" spans="1:8" ht="22.5" customHeight="1" x14ac:dyDescent="0.2">
      <c r="A120" s="1">
        <v>533</v>
      </c>
      <c r="B120" s="3" t="s">
        <v>132</v>
      </c>
      <c r="C120" s="9">
        <v>200</v>
      </c>
      <c r="D120" s="29">
        <v>10.69</v>
      </c>
      <c r="E120" s="29">
        <v>9.68</v>
      </c>
      <c r="F120" s="29">
        <v>50.05</v>
      </c>
      <c r="G120" s="29">
        <v>265.89999999999998</v>
      </c>
      <c r="H120" s="29">
        <v>74.33</v>
      </c>
    </row>
    <row r="121" spans="1:8" ht="11.25" customHeight="1" x14ac:dyDescent="0.2">
      <c r="A121" s="1" t="s">
        <v>13</v>
      </c>
      <c r="B121" s="3" t="s">
        <v>22</v>
      </c>
      <c r="C121" s="9" t="s">
        <v>139</v>
      </c>
      <c r="D121" s="29">
        <v>3.8</v>
      </c>
      <c r="E121" s="29">
        <v>0.45</v>
      </c>
      <c r="F121" s="29">
        <v>24.85</v>
      </c>
      <c r="G121" s="29">
        <v>113</v>
      </c>
      <c r="H121" s="29">
        <v>3.12</v>
      </c>
    </row>
    <row r="122" spans="1:8" ht="11.25" customHeight="1" x14ac:dyDescent="0.2">
      <c r="A122" s="1"/>
      <c r="B122" s="3" t="s">
        <v>91</v>
      </c>
      <c r="C122" s="9">
        <v>200</v>
      </c>
      <c r="D122" s="29">
        <v>1</v>
      </c>
      <c r="E122" s="29">
        <v>0</v>
      </c>
      <c r="F122" s="29">
        <v>23.4</v>
      </c>
      <c r="G122" s="29">
        <v>94</v>
      </c>
      <c r="H122" s="29">
        <v>17.91</v>
      </c>
    </row>
    <row r="123" spans="1:8" ht="11.25" customHeight="1" x14ac:dyDescent="0.2">
      <c r="A123" s="23"/>
      <c r="B123" s="24" t="s">
        <v>137</v>
      </c>
      <c r="C123" s="25">
        <f>60+200+10+10+200+20+30+200</f>
        <v>730</v>
      </c>
      <c r="D123" s="28">
        <f>SUM(D118:D122)</f>
        <v>24.930000000000003</v>
      </c>
      <c r="E123" s="28">
        <f>SUM(E118:E122)</f>
        <v>22.15</v>
      </c>
      <c r="F123" s="28">
        <f>SUM(F118:F122)</f>
        <v>117.06</v>
      </c>
      <c r="G123" s="28">
        <f>SUM(G118:G122)</f>
        <v>766.68</v>
      </c>
      <c r="H123" s="28">
        <f>SUM(H118:H122)</f>
        <v>127.73</v>
      </c>
    </row>
    <row r="124" spans="1:8" ht="11.25" customHeight="1" x14ac:dyDescent="0.2">
      <c r="A124" s="23"/>
      <c r="B124" s="27" t="s">
        <v>138</v>
      </c>
      <c r="C124" s="25">
        <f t="shared" ref="C124:H124" si="6">C116+C123</f>
        <v>1205</v>
      </c>
      <c r="D124" s="28">
        <f t="shared" si="6"/>
        <v>48.650000000000006</v>
      </c>
      <c r="E124" s="28">
        <f t="shared" si="6"/>
        <v>46.31</v>
      </c>
      <c r="F124" s="28">
        <f t="shared" si="6"/>
        <v>195.72</v>
      </c>
      <c r="G124" s="28">
        <f t="shared" si="6"/>
        <v>1324.63</v>
      </c>
      <c r="H124" s="28">
        <f t="shared" si="6"/>
        <v>202.39</v>
      </c>
    </row>
    <row r="125" spans="1:8" ht="11.25" customHeight="1" x14ac:dyDescent="0.2">
      <c r="A125" s="115" t="s">
        <v>48</v>
      </c>
      <c r="B125" s="116"/>
      <c r="C125" s="116"/>
      <c r="D125" s="116"/>
      <c r="E125" s="116"/>
      <c r="F125" s="116"/>
      <c r="G125" s="116"/>
      <c r="H125" s="117"/>
    </row>
    <row r="126" spans="1:8" ht="11.25" customHeight="1" x14ac:dyDescent="0.2">
      <c r="A126" s="119" t="s">
        <v>10</v>
      </c>
      <c r="B126" s="120"/>
      <c r="C126" s="120"/>
      <c r="D126" s="120"/>
      <c r="E126" s="120"/>
      <c r="F126" s="120"/>
      <c r="G126" s="120"/>
      <c r="H126" s="121"/>
    </row>
    <row r="127" spans="1:8" ht="11.25" customHeight="1" x14ac:dyDescent="0.2">
      <c r="A127" s="1" t="s">
        <v>13</v>
      </c>
      <c r="B127" s="3" t="s">
        <v>19</v>
      </c>
      <c r="C127" s="9">
        <v>60</v>
      </c>
      <c r="D127" s="43">
        <v>0.48</v>
      </c>
      <c r="E127" s="43">
        <v>0</v>
      </c>
      <c r="F127" s="43">
        <v>1.8</v>
      </c>
      <c r="G127" s="43">
        <v>11.4</v>
      </c>
      <c r="H127" s="29">
        <v>8.11</v>
      </c>
    </row>
    <row r="128" spans="1:8" ht="11.25" customHeight="1" x14ac:dyDescent="0.2">
      <c r="A128" s="1">
        <v>642</v>
      </c>
      <c r="B128" s="3" t="s">
        <v>131</v>
      </c>
      <c r="C128" s="9" t="s">
        <v>128</v>
      </c>
      <c r="D128" s="29">
        <v>19.010000000000002</v>
      </c>
      <c r="E128" s="29">
        <v>17.760000000000002</v>
      </c>
      <c r="F128" s="29">
        <v>53.57</v>
      </c>
      <c r="G128" s="29">
        <v>408</v>
      </c>
      <c r="H128" s="29">
        <v>113.44</v>
      </c>
    </row>
    <row r="129" spans="1:181" s="4" customFormat="1" ht="11.25" customHeight="1" x14ac:dyDescent="0.2">
      <c r="A129" s="1" t="s">
        <v>108</v>
      </c>
      <c r="B129" s="3" t="s">
        <v>16</v>
      </c>
      <c r="C129" s="9" t="s">
        <v>129</v>
      </c>
      <c r="D129" s="29">
        <v>4.7699999999999996</v>
      </c>
      <c r="E129" s="29">
        <v>3.3</v>
      </c>
      <c r="F129" s="29">
        <v>15.33</v>
      </c>
      <c r="G129" s="29">
        <v>112.4</v>
      </c>
      <c r="H129" s="29">
        <v>7.51</v>
      </c>
    </row>
    <row r="130" spans="1:181" s="4" customFormat="1" ht="11.25" customHeight="1" x14ac:dyDescent="0.2">
      <c r="A130" s="37">
        <v>1009</v>
      </c>
      <c r="B130" s="38" t="s">
        <v>17</v>
      </c>
      <c r="C130" s="39">
        <v>200</v>
      </c>
      <c r="D130" s="40">
        <v>0.2</v>
      </c>
      <c r="E130" s="40">
        <v>0</v>
      </c>
      <c r="F130" s="40">
        <v>15</v>
      </c>
      <c r="G130" s="40">
        <v>56</v>
      </c>
      <c r="H130" s="41">
        <v>2.96</v>
      </c>
    </row>
    <row r="131" spans="1:181" s="4" customFormat="1" ht="11.25" customHeight="1" x14ac:dyDescent="0.2">
      <c r="A131" s="23"/>
      <c r="B131" s="24" t="s">
        <v>136</v>
      </c>
      <c r="C131" s="25">
        <f>60+150+90+30+10+200</f>
        <v>540</v>
      </c>
      <c r="D131" s="28">
        <f>SUM(D127:D130)</f>
        <v>24.46</v>
      </c>
      <c r="E131" s="28">
        <f>SUM(E127:E130)</f>
        <v>21.060000000000002</v>
      </c>
      <c r="F131" s="28">
        <f>SUM(F127:F130)</f>
        <v>85.7</v>
      </c>
      <c r="G131" s="28">
        <f>SUM(G127:G130)</f>
        <v>587.79999999999995</v>
      </c>
      <c r="H131" s="28">
        <f>SUM(H127:H130)</f>
        <v>132.02000000000001</v>
      </c>
    </row>
    <row r="132" spans="1:181" s="4" customFormat="1" ht="11.25" customHeight="1" x14ac:dyDescent="0.2">
      <c r="A132" s="122" t="s">
        <v>28</v>
      </c>
      <c r="B132" s="123"/>
      <c r="C132" s="123"/>
      <c r="D132" s="123"/>
      <c r="E132" s="123"/>
      <c r="F132" s="123"/>
      <c r="G132" s="124"/>
      <c r="H132" s="42"/>
    </row>
    <row r="133" spans="1:181" s="4" customFormat="1" ht="11.25" customHeight="1" x14ac:dyDescent="0.2">
      <c r="A133" s="1" t="s">
        <v>13</v>
      </c>
      <c r="B133" s="3" t="s">
        <v>86</v>
      </c>
      <c r="C133" s="9" t="s">
        <v>87</v>
      </c>
      <c r="D133" s="29">
        <v>0.42</v>
      </c>
      <c r="E133" s="29">
        <v>0</v>
      </c>
      <c r="F133" s="29">
        <v>2.16</v>
      </c>
      <c r="G133" s="29">
        <v>11.4</v>
      </c>
      <c r="H133" s="29">
        <v>8.6199999999999992</v>
      </c>
    </row>
    <row r="134" spans="1:181" s="4" customFormat="1" ht="22.5" customHeight="1" x14ac:dyDescent="0.2">
      <c r="A134" s="1" t="s">
        <v>37</v>
      </c>
      <c r="B134" s="45" t="s">
        <v>104</v>
      </c>
      <c r="C134" s="46" t="s">
        <v>29</v>
      </c>
      <c r="D134" s="43">
        <v>6.94</v>
      </c>
      <c r="E134" s="43">
        <v>3.92</v>
      </c>
      <c r="F134" s="43">
        <v>24.79</v>
      </c>
      <c r="G134" s="43">
        <v>155.30000000000001</v>
      </c>
      <c r="H134" s="43">
        <v>18.45</v>
      </c>
      <c r="I134" s="47"/>
      <c r="J134" s="47"/>
      <c r="K134" s="47"/>
      <c r="L134" s="47"/>
      <c r="M134" s="47"/>
      <c r="N134" s="47"/>
      <c r="O134" s="47"/>
      <c r="P134" s="47"/>
      <c r="Q134" s="47"/>
      <c r="R134" s="47"/>
      <c r="S134" s="47"/>
      <c r="T134" s="47"/>
      <c r="U134" s="47"/>
      <c r="V134" s="47"/>
      <c r="W134" s="47"/>
      <c r="X134" s="47"/>
      <c r="Y134" s="47"/>
      <c r="Z134" s="47"/>
      <c r="AA134" s="47"/>
      <c r="AB134" s="47"/>
      <c r="AC134" s="47"/>
      <c r="AD134" s="47"/>
      <c r="AE134" s="47"/>
      <c r="AF134" s="47"/>
      <c r="AG134" s="47"/>
      <c r="AH134" s="47"/>
      <c r="AI134" s="47"/>
      <c r="AJ134" s="47"/>
      <c r="AK134" s="47"/>
      <c r="AL134" s="47"/>
      <c r="AM134" s="47"/>
      <c r="AN134" s="47"/>
      <c r="AO134" s="47"/>
      <c r="AP134" s="47"/>
      <c r="AQ134" s="47"/>
      <c r="AR134" s="47"/>
      <c r="AS134" s="47"/>
      <c r="AT134" s="47"/>
      <c r="AU134" s="47"/>
      <c r="AV134" s="47"/>
      <c r="AW134" s="47"/>
      <c r="AX134" s="47"/>
      <c r="AY134" s="47"/>
      <c r="AZ134" s="47"/>
      <c r="BA134" s="47"/>
      <c r="BB134" s="47"/>
      <c r="BC134" s="47"/>
      <c r="BD134" s="47"/>
      <c r="BE134" s="47"/>
      <c r="BF134" s="47"/>
      <c r="BG134" s="47"/>
      <c r="BH134" s="47"/>
      <c r="BI134" s="47"/>
      <c r="BJ134" s="47"/>
      <c r="BK134" s="47"/>
      <c r="BL134" s="47"/>
      <c r="BM134" s="47"/>
      <c r="BN134" s="47"/>
      <c r="BO134" s="47"/>
      <c r="BP134" s="47"/>
      <c r="BQ134" s="47"/>
      <c r="BR134" s="47"/>
      <c r="BS134" s="47"/>
      <c r="BT134" s="47"/>
      <c r="BU134" s="47"/>
      <c r="BV134" s="47"/>
      <c r="BW134" s="47"/>
      <c r="BX134" s="47"/>
      <c r="BY134" s="47"/>
      <c r="BZ134" s="47"/>
      <c r="CA134" s="47"/>
      <c r="CB134" s="47"/>
      <c r="CC134" s="47"/>
      <c r="CD134" s="47"/>
      <c r="CE134" s="47"/>
      <c r="CF134" s="47"/>
      <c r="CG134" s="47"/>
      <c r="CH134" s="47"/>
      <c r="CI134" s="47"/>
      <c r="CJ134" s="47"/>
      <c r="CK134" s="47"/>
      <c r="CL134" s="47"/>
      <c r="CM134" s="47"/>
      <c r="CN134" s="47"/>
      <c r="CO134" s="47"/>
      <c r="CP134" s="47"/>
      <c r="CQ134" s="47"/>
      <c r="CR134" s="47"/>
      <c r="CS134" s="47"/>
      <c r="CT134" s="47"/>
      <c r="CU134" s="47"/>
      <c r="CV134" s="47"/>
      <c r="CW134" s="47"/>
      <c r="CX134" s="47"/>
      <c r="CY134" s="47"/>
      <c r="CZ134" s="47"/>
      <c r="DA134" s="47"/>
      <c r="DB134" s="47"/>
      <c r="DC134" s="47"/>
      <c r="DD134" s="47"/>
      <c r="DE134" s="47"/>
      <c r="DF134" s="47"/>
      <c r="DG134" s="47"/>
      <c r="DH134" s="47"/>
      <c r="DI134" s="47"/>
      <c r="DJ134" s="47"/>
      <c r="DK134" s="47"/>
      <c r="DL134" s="47"/>
      <c r="DM134" s="47"/>
      <c r="DN134" s="47"/>
      <c r="DO134" s="47"/>
      <c r="DP134" s="47"/>
      <c r="DQ134" s="47"/>
      <c r="DR134" s="47"/>
      <c r="DS134" s="47"/>
      <c r="DT134" s="47"/>
      <c r="DU134" s="47"/>
      <c r="DV134" s="47"/>
      <c r="DW134" s="47"/>
      <c r="DX134" s="47"/>
      <c r="DY134" s="47"/>
      <c r="DZ134" s="47"/>
      <c r="EA134" s="47"/>
      <c r="EB134" s="47"/>
      <c r="EC134" s="47"/>
      <c r="ED134" s="47"/>
      <c r="EE134" s="47"/>
      <c r="EF134" s="47"/>
      <c r="EG134" s="47"/>
      <c r="EH134" s="47"/>
      <c r="EI134" s="47"/>
      <c r="EJ134" s="47"/>
      <c r="EK134" s="47"/>
      <c r="EL134" s="47"/>
      <c r="EM134" s="47"/>
      <c r="EN134" s="47"/>
      <c r="EO134" s="47"/>
      <c r="EP134" s="47"/>
      <c r="EQ134" s="47"/>
      <c r="ER134" s="47"/>
      <c r="ES134" s="47"/>
      <c r="ET134" s="47"/>
      <c r="EU134" s="47"/>
      <c r="EV134" s="47"/>
      <c r="EW134" s="47"/>
      <c r="EX134" s="47"/>
      <c r="EY134" s="47"/>
      <c r="EZ134" s="47"/>
      <c r="FA134" s="47"/>
      <c r="FB134" s="47"/>
      <c r="FC134" s="47"/>
      <c r="FD134" s="47"/>
      <c r="FE134" s="47"/>
      <c r="FF134" s="47"/>
      <c r="FG134" s="47"/>
      <c r="FH134" s="47"/>
      <c r="FI134" s="47"/>
      <c r="FJ134" s="47"/>
      <c r="FK134" s="47"/>
      <c r="FL134" s="47"/>
      <c r="FM134" s="47"/>
      <c r="FN134" s="47"/>
      <c r="FO134" s="47"/>
      <c r="FP134" s="47"/>
      <c r="FQ134" s="47"/>
      <c r="FR134" s="47"/>
      <c r="FS134" s="47"/>
      <c r="FT134" s="47"/>
      <c r="FU134" s="47"/>
      <c r="FV134" s="47"/>
      <c r="FW134" s="47"/>
      <c r="FX134" s="47"/>
      <c r="FY134" s="47"/>
    </row>
    <row r="135" spans="1:181" s="4" customFormat="1" ht="11.25" customHeight="1" x14ac:dyDescent="0.2">
      <c r="A135" s="1">
        <v>672</v>
      </c>
      <c r="B135" s="3" t="s">
        <v>88</v>
      </c>
      <c r="C135" s="9">
        <v>90</v>
      </c>
      <c r="D135" s="29">
        <v>12.91</v>
      </c>
      <c r="E135" s="29">
        <v>9.59</v>
      </c>
      <c r="F135" s="29">
        <v>3.29</v>
      </c>
      <c r="G135" s="29">
        <v>374.94</v>
      </c>
      <c r="H135" s="29">
        <v>58.43</v>
      </c>
    </row>
    <row r="136" spans="1:181" s="4" customFormat="1" ht="11.25" customHeight="1" x14ac:dyDescent="0.2">
      <c r="A136" s="1">
        <v>759</v>
      </c>
      <c r="B136" s="3" t="s">
        <v>25</v>
      </c>
      <c r="C136" s="9" t="s">
        <v>122</v>
      </c>
      <c r="D136" s="29">
        <v>3.34</v>
      </c>
      <c r="E136" s="29">
        <v>8.73</v>
      </c>
      <c r="F136" s="29">
        <v>29.32</v>
      </c>
      <c r="G136" s="29">
        <v>193.55</v>
      </c>
      <c r="H136" s="29">
        <v>20.92</v>
      </c>
    </row>
    <row r="137" spans="1:181" s="4" customFormat="1" ht="11.25" customHeight="1" x14ac:dyDescent="0.2">
      <c r="A137" s="1" t="s">
        <v>13</v>
      </c>
      <c r="B137" s="3" t="s">
        <v>22</v>
      </c>
      <c r="C137" s="9" t="s">
        <v>139</v>
      </c>
      <c r="D137" s="29">
        <v>3.8</v>
      </c>
      <c r="E137" s="29">
        <v>0.45</v>
      </c>
      <c r="F137" s="29">
        <v>24.85</v>
      </c>
      <c r="G137" s="29">
        <v>113</v>
      </c>
      <c r="H137" s="29">
        <v>3.12</v>
      </c>
    </row>
    <row r="138" spans="1:181" s="4" customFormat="1" ht="11.25" customHeight="1" x14ac:dyDescent="0.2">
      <c r="A138" s="1">
        <v>933</v>
      </c>
      <c r="B138" s="3" t="s">
        <v>23</v>
      </c>
      <c r="C138" s="9">
        <v>200</v>
      </c>
      <c r="D138" s="44">
        <v>1.6</v>
      </c>
      <c r="E138" s="40">
        <v>0</v>
      </c>
      <c r="F138" s="40">
        <v>34</v>
      </c>
      <c r="G138" s="40">
        <v>129.80000000000001</v>
      </c>
      <c r="H138" s="29">
        <v>6.29</v>
      </c>
    </row>
    <row r="139" spans="1:181" s="4" customFormat="1" ht="11.25" customHeight="1" x14ac:dyDescent="0.2">
      <c r="A139" s="23"/>
      <c r="B139" s="24" t="s">
        <v>137</v>
      </c>
      <c r="C139" s="25">
        <f>30+30+200+10+90+150+5+30+20+200</f>
        <v>765</v>
      </c>
      <c r="D139" s="28">
        <f>SUM(D133:D138)</f>
        <v>29.01</v>
      </c>
      <c r="E139" s="28">
        <f>SUM(E133:E138)</f>
        <v>22.69</v>
      </c>
      <c r="F139" s="28">
        <f>SUM(F133:F138)</f>
        <v>118.41</v>
      </c>
      <c r="G139" s="28">
        <f>SUM(G133:G138)</f>
        <v>977.99</v>
      </c>
      <c r="H139" s="28">
        <f>SUM(H133:H138)</f>
        <v>115.83000000000001</v>
      </c>
    </row>
    <row r="140" spans="1:181" s="4" customFormat="1" ht="11.25" customHeight="1" x14ac:dyDescent="0.2">
      <c r="A140" s="23"/>
      <c r="B140" s="27" t="s">
        <v>138</v>
      </c>
      <c r="C140" s="25">
        <f t="shared" ref="C140:H140" si="7">C131+C139</f>
        <v>1305</v>
      </c>
      <c r="D140" s="28">
        <f t="shared" si="7"/>
        <v>53.47</v>
      </c>
      <c r="E140" s="28">
        <f t="shared" si="7"/>
        <v>43.75</v>
      </c>
      <c r="F140" s="28">
        <f t="shared" si="7"/>
        <v>204.11</v>
      </c>
      <c r="G140" s="28">
        <f t="shared" si="7"/>
        <v>1565.79</v>
      </c>
      <c r="H140" s="28">
        <f t="shared" si="7"/>
        <v>247.85000000000002</v>
      </c>
    </row>
    <row r="141" spans="1:181" ht="11.25" customHeight="1" x14ac:dyDescent="0.2">
      <c r="A141" s="115" t="s">
        <v>50</v>
      </c>
      <c r="B141" s="116"/>
      <c r="C141" s="116"/>
      <c r="D141" s="116"/>
      <c r="E141" s="116"/>
      <c r="F141" s="116"/>
      <c r="G141" s="116"/>
      <c r="H141" s="117"/>
    </row>
    <row r="142" spans="1:181" ht="11.25" customHeight="1" x14ac:dyDescent="0.2">
      <c r="A142" s="119" t="s">
        <v>10</v>
      </c>
      <c r="B142" s="120"/>
      <c r="C142" s="120"/>
      <c r="D142" s="120"/>
      <c r="E142" s="120"/>
      <c r="F142" s="120"/>
      <c r="G142" s="120"/>
      <c r="H142" s="121"/>
    </row>
    <row r="143" spans="1:181" s="4" customFormat="1" ht="11.25" customHeight="1" x14ac:dyDescent="0.2">
      <c r="A143" s="1">
        <v>411</v>
      </c>
      <c r="B143" s="3" t="s">
        <v>105</v>
      </c>
      <c r="C143" s="9" t="s">
        <v>53</v>
      </c>
      <c r="D143" s="29">
        <v>15.06</v>
      </c>
      <c r="E143" s="29">
        <v>13.55</v>
      </c>
      <c r="F143" s="29">
        <v>34.75</v>
      </c>
      <c r="G143" s="29">
        <v>346</v>
      </c>
      <c r="H143" s="29">
        <v>26.31</v>
      </c>
    </row>
    <row r="144" spans="1:181" s="4" customFormat="1" ht="11.25" customHeight="1" x14ac:dyDescent="0.2">
      <c r="A144" s="1" t="s">
        <v>108</v>
      </c>
      <c r="B144" s="3" t="s">
        <v>51</v>
      </c>
      <c r="C144" s="48" t="s">
        <v>129</v>
      </c>
      <c r="D144" s="29">
        <v>4.6100000000000003</v>
      </c>
      <c r="E144" s="29">
        <v>3.27</v>
      </c>
      <c r="F144" s="29">
        <v>14.91</v>
      </c>
      <c r="G144" s="29">
        <v>105.13</v>
      </c>
      <c r="H144" s="29">
        <v>7.51</v>
      </c>
    </row>
    <row r="145" spans="1:8" ht="11.25" customHeight="1" x14ac:dyDescent="0.2">
      <c r="A145" s="37">
        <v>1009</v>
      </c>
      <c r="B145" s="38" t="s">
        <v>17</v>
      </c>
      <c r="C145" s="39">
        <v>200</v>
      </c>
      <c r="D145" s="40">
        <v>0.2</v>
      </c>
      <c r="E145" s="40">
        <v>0</v>
      </c>
      <c r="F145" s="40">
        <v>15</v>
      </c>
      <c r="G145" s="40">
        <v>56</v>
      </c>
      <c r="H145" s="41">
        <v>2.96</v>
      </c>
    </row>
    <row r="146" spans="1:8" ht="11.25" customHeight="1" x14ac:dyDescent="0.2">
      <c r="A146" s="23"/>
      <c r="B146" s="24" t="s">
        <v>136</v>
      </c>
      <c r="C146" s="25">
        <f>200+5+30+10+200</f>
        <v>445</v>
      </c>
      <c r="D146" s="28">
        <f>SUM(D143:D145)</f>
        <v>19.87</v>
      </c>
      <c r="E146" s="28">
        <f>SUM(E143:E145)</f>
        <v>16.82</v>
      </c>
      <c r="F146" s="28">
        <f>SUM(F143:F145)</f>
        <v>64.66</v>
      </c>
      <c r="G146" s="28">
        <f>SUM(G143:G145)</f>
        <v>507.13</v>
      </c>
      <c r="H146" s="28">
        <f>SUM(H143:H145)</f>
        <v>36.78</v>
      </c>
    </row>
    <row r="147" spans="1:8" ht="11.25" customHeight="1" x14ac:dyDescent="0.2">
      <c r="A147" s="122" t="s">
        <v>35</v>
      </c>
      <c r="B147" s="123"/>
      <c r="C147" s="123"/>
      <c r="D147" s="123"/>
      <c r="E147" s="123"/>
      <c r="F147" s="123"/>
      <c r="G147" s="123"/>
      <c r="H147" s="124"/>
    </row>
    <row r="148" spans="1:8" ht="11.25" customHeight="1" x14ac:dyDescent="0.2">
      <c r="A148" s="1" t="s">
        <v>13</v>
      </c>
      <c r="B148" s="3" t="s">
        <v>19</v>
      </c>
      <c r="C148" s="9">
        <v>60</v>
      </c>
      <c r="D148" s="43">
        <v>0.48</v>
      </c>
      <c r="E148" s="43">
        <v>0</v>
      </c>
      <c r="F148" s="43">
        <v>1.8</v>
      </c>
      <c r="G148" s="43">
        <v>11.4</v>
      </c>
      <c r="H148" s="29">
        <v>8.11</v>
      </c>
    </row>
    <row r="149" spans="1:8" ht="22.5" x14ac:dyDescent="0.2">
      <c r="A149" s="1" t="s">
        <v>44</v>
      </c>
      <c r="B149" s="3" t="s">
        <v>92</v>
      </c>
      <c r="C149" s="9" t="s">
        <v>45</v>
      </c>
      <c r="D149" s="29">
        <v>10.210000000000001</v>
      </c>
      <c r="E149" s="29">
        <v>12.39</v>
      </c>
      <c r="F149" s="29">
        <v>11.63</v>
      </c>
      <c r="G149" s="29">
        <v>77.38</v>
      </c>
      <c r="H149" s="29">
        <v>25.09</v>
      </c>
    </row>
    <row r="150" spans="1:8" ht="11.25" customHeight="1" x14ac:dyDescent="0.2">
      <c r="A150" s="1">
        <v>671</v>
      </c>
      <c r="B150" s="3" t="s">
        <v>20</v>
      </c>
      <c r="C150" s="9">
        <v>90</v>
      </c>
      <c r="D150" s="29">
        <v>14.4</v>
      </c>
      <c r="E150" s="29">
        <v>13.86</v>
      </c>
      <c r="F150" s="29">
        <v>16.38</v>
      </c>
      <c r="G150" s="29">
        <v>224.1</v>
      </c>
      <c r="H150" s="29">
        <v>51.15</v>
      </c>
    </row>
    <row r="151" spans="1:8" ht="22.5" customHeight="1" x14ac:dyDescent="0.2">
      <c r="A151" s="1">
        <v>753</v>
      </c>
      <c r="B151" s="3" t="s">
        <v>90</v>
      </c>
      <c r="C151" s="9" t="s">
        <v>122</v>
      </c>
      <c r="D151" s="29">
        <v>5.44</v>
      </c>
      <c r="E151" s="29">
        <v>8.43</v>
      </c>
      <c r="F151" s="29">
        <v>30.07</v>
      </c>
      <c r="G151" s="29">
        <v>180.05</v>
      </c>
      <c r="H151" s="29">
        <v>10.66</v>
      </c>
    </row>
    <row r="152" spans="1:8" ht="11.25" customHeight="1" x14ac:dyDescent="0.2">
      <c r="A152" s="1" t="s">
        <v>13</v>
      </c>
      <c r="B152" s="3" t="s">
        <v>22</v>
      </c>
      <c r="C152" s="9" t="s">
        <v>139</v>
      </c>
      <c r="D152" s="29">
        <v>3.8</v>
      </c>
      <c r="E152" s="29">
        <v>0.45</v>
      </c>
      <c r="F152" s="29">
        <v>24.85</v>
      </c>
      <c r="G152" s="29">
        <v>113</v>
      </c>
      <c r="H152" s="29">
        <v>2.6</v>
      </c>
    </row>
    <row r="153" spans="1:8" ht="11.25" customHeight="1" x14ac:dyDescent="0.2">
      <c r="A153" s="1">
        <v>933</v>
      </c>
      <c r="B153" s="3" t="s">
        <v>23</v>
      </c>
      <c r="C153" s="9">
        <v>200</v>
      </c>
      <c r="D153" s="44">
        <v>1.6</v>
      </c>
      <c r="E153" s="40">
        <v>0</v>
      </c>
      <c r="F153" s="40">
        <v>34</v>
      </c>
      <c r="G153" s="40">
        <v>129.80000000000001</v>
      </c>
      <c r="H153" s="29">
        <v>6.29</v>
      </c>
    </row>
    <row r="154" spans="1:8" ht="11.25" customHeight="1" x14ac:dyDescent="0.2">
      <c r="A154" s="23"/>
      <c r="B154" s="24" t="s">
        <v>137</v>
      </c>
      <c r="C154" s="25">
        <f>60+200+17+90+150+5+30+20+200</f>
        <v>772</v>
      </c>
      <c r="D154" s="28">
        <f>SUM(D148:D153)</f>
        <v>35.930000000000007</v>
      </c>
      <c r="E154" s="28">
        <f>SUM(E148:E153)</f>
        <v>35.130000000000003</v>
      </c>
      <c r="F154" s="28">
        <f>SUM(F148:F153)</f>
        <v>118.73</v>
      </c>
      <c r="G154" s="28">
        <f>SUM(G148:G153)</f>
        <v>735.73</v>
      </c>
      <c r="H154" s="28">
        <f>SUM(H148:H153)</f>
        <v>103.89999999999999</v>
      </c>
    </row>
    <row r="155" spans="1:8" ht="11.25" customHeight="1" x14ac:dyDescent="0.2">
      <c r="A155" s="23"/>
      <c r="B155" s="27" t="s">
        <v>138</v>
      </c>
      <c r="C155" s="25">
        <f t="shared" ref="C155:H155" si="8">C146+C154</f>
        <v>1217</v>
      </c>
      <c r="D155" s="28">
        <f t="shared" si="8"/>
        <v>55.800000000000011</v>
      </c>
      <c r="E155" s="28">
        <f t="shared" si="8"/>
        <v>51.95</v>
      </c>
      <c r="F155" s="28">
        <f t="shared" si="8"/>
        <v>183.39</v>
      </c>
      <c r="G155" s="28">
        <f t="shared" si="8"/>
        <v>1242.8600000000001</v>
      </c>
      <c r="H155" s="28">
        <f t="shared" si="8"/>
        <v>140.68</v>
      </c>
    </row>
    <row r="156" spans="1:8" ht="11.25" customHeight="1" x14ac:dyDescent="0.2">
      <c r="A156" s="115" t="s">
        <v>52</v>
      </c>
      <c r="B156" s="116"/>
      <c r="C156" s="116"/>
      <c r="D156" s="116"/>
      <c r="E156" s="116"/>
      <c r="F156" s="116"/>
      <c r="G156" s="116"/>
      <c r="H156" s="117"/>
    </row>
    <row r="157" spans="1:8" ht="11.25" customHeight="1" x14ac:dyDescent="0.2">
      <c r="A157" s="119" t="s">
        <v>10</v>
      </c>
      <c r="B157" s="120"/>
      <c r="C157" s="120"/>
      <c r="D157" s="120"/>
      <c r="E157" s="120"/>
      <c r="F157" s="120"/>
      <c r="G157" s="120"/>
      <c r="H157" s="121"/>
    </row>
    <row r="158" spans="1:8" ht="11.25" customHeight="1" x14ac:dyDescent="0.2">
      <c r="A158" s="1">
        <v>344</v>
      </c>
      <c r="B158" s="3" t="s">
        <v>49</v>
      </c>
      <c r="C158" s="9">
        <v>60</v>
      </c>
      <c r="D158" s="29">
        <v>0.84</v>
      </c>
      <c r="E158" s="29">
        <v>12</v>
      </c>
      <c r="F158" s="29">
        <v>5.34</v>
      </c>
      <c r="G158" s="29">
        <v>131.4</v>
      </c>
      <c r="H158" s="29">
        <v>11.36</v>
      </c>
    </row>
    <row r="159" spans="1:8" ht="11.25" customHeight="1" x14ac:dyDescent="0.2">
      <c r="A159" s="1">
        <v>668</v>
      </c>
      <c r="B159" s="3" t="s">
        <v>114</v>
      </c>
      <c r="C159" s="9" t="s">
        <v>124</v>
      </c>
      <c r="D159" s="29">
        <v>11.32</v>
      </c>
      <c r="E159" s="29">
        <v>6.98</v>
      </c>
      <c r="F159" s="29">
        <v>12.03</v>
      </c>
      <c r="G159" s="29">
        <v>157.34</v>
      </c>
      <c r="H159" s="29">
        <v>48.98</v>
      </c>
    </row>
    <row r="160" spans="1:8" ht="11.25" customHeight="1" x14ac:dyDescent="0.2">
      <c r="A160" s="1">
        <v>744</v>
      </c>
      <c r="B160" s="3" t="s">
        <v>93</v>
      </c>
      <c r="C160" s="9">
        <v>150</v>
      </c>
      <c r="D160" s="29">
        <v>9</v>
      </c>
      <c r="E160" s="29">
        <v>6.15</v>
      </c>
      <c r="F160" s="29">
        <v>49.5</v>
      </c>
      <c r="G160" s="29">
        <v>261</v>
      </c>
      <c r="H160" s="29">
        <v>15.3</v>
      </c>
    </row>
    <row r="161" spans="1:8" ht="11.25" customHeight="1" x14ac:dyDescent="0.2">
      <c r="A161" s="1" t="s">
        <v>13</v>
      </c>
      <c r="B161" s="3" t="s">
        <v>81</v>
      </c>
      <c r="C161" s="9">
        <v>20</v>
      </c>
      <c r="D161" s="29">
        <v>1.62</v>
      </c>
      <c r="E161" s="29">
        <v>0.2</v>
      </c>
      <c r="F161" s="29">
        <v>10.220000000000001</v>
      </c>
      <c r="G161" s="29">
        <v>50.2</v>
      </c>
      <c r="H161" s="29">
        <v>1.04</v>
      </c>
    </row>
    <row r="162" spans="1:8" ht="11.25" customHeight="1" x14ac:dyDescent="0.2">
      <c r="A162" s="37">
        <v>1010</v>
      </c>
      <c r="B162" s="38" t="s">
        <v>26</v>
      </c>
      <c r="C162" s="39" t="s">
        <v>27</v>
      </c>
      <c r="D162" s="40">
        <v>0.26</v>
      </c>
      <c r="E162" s="40">
        <v>0</v>
      </c>
      <c r="F162" s="40">
        <v>15</v>
      </c>
      <c r="G162" s="40">
        <v>58.2</v>
      </c>
      <c r="H162" s="41">
        <v>4.6100000000000003</v>
      </c>
    </row>
    <row r="163" spans="1:8" ht="11.25" customHeight="1" x14ac:dyDescent="0.2">
      <c r="A163" s="23"/>
      <c r="B163" s="24" t="s">
        <v>136</v>
      </c>
      <c r="C163" s="25">
        <f>60+90+25+150+20+200+7</f>
        <v>552</v>
      </c>
      <c r="D163" s="28">
        <f>SUM(D158:D162)</f>
        <v>23.040000000000003</v>
      </c>
      <c r="E163" s="28">
        <f>SUM(E158:E162)</f>
        <v>25.330000000000002</v>
      </c>
      <c r="F163" s="28">
        <f>SUM(F158:F162)</f>
        <v>92.09</v>
      </c>
      <c r="G163" s="28">
        <f>SUM(G158:G162)</f>
        <v>658.1400000000001</v>
      </c>
      <c r="H163" s="28">
        <f>SUM(H158:H162)</f>
        <v>81.290000000000006</v>
      </c>
    </row>
    <row r="164" spans="1:8" ht="11.25" customHeight="1" x14ac:dyDescent="0.2">
      <c r="A164" s="122" t="s">
        <v>35</v>
      </c>
      <c r="B164" s="123"/>
      <c r="C164" s="123"/>
      <c r="D164" s="123"/>
      <c r="E164" s="123"/>
      <c r="F164" s="123"/>
      <c r="G164" s="123"/>
      <c r="H164" s="124"/>
    </row>
    <row r="165" spans="1:8" ht="11.25" customHeight="1" x14ac:dyDescent="0.2">
      <c r="A165" s="1" t="s">
        <v>13</v>
      </c>
      <c r="B165" s="3" t="s">
        <v>19</v>
      </c>
      <c r="C165" s="9">
        <v>60</v>
      </c>
      <c r="D165" s="43">
        <v>0.48</v>
      </c>
      <c r="E165" s="43">
        <v>0</v>
      </c>
      <c r="F165" s="43">
        <v>1.8</v>
      </c>
      <c r="G165" s="43">
        <v>11.4</v>
      </c>
      <c r="H165" s="29">
        <v>8.11</v>
      </c>
    </row>
    <row r="166" spans="1:8" ht="22.5" x14ac:dyDescent="0.2">
      <c r="A166" s="1">
        <v>216</v>
      </c>
      <c r="B166" s="3" t="s">
        <v>107</v>
      </c>
      <c r="C166" s="9" t="s">
        <v>29</v>
      </c>
      <c r="D166" s="29">
        <v>5.62</v>
      </c>
      <c r="E166" s="29">
        <v>7.56</v>
      </c>
      <c r="F166" s="29">
        <v>10.7</v>
      </c>
      <c r="G166" s="29">
        <v>111.4</v>
      </c>
      <c r="H166" s="29">
        <v>16.079999999999998</v>
      </c>
    </row>
    <row r="167" spans="1:8" ht="11.25" customHeight="1" x14ac:dyDescent="0.2">
      <c r="A167" s="1">
        <v>585</v>
      </c>
      <c r="B167" s="3" t="s">
        <v>94</v>
      </c>
      <c r="C167" s="9">
        <v>106</v>
      </c>
      <c r="D167" s="29">
        <v>11.05</v>
      </c>
      <c r="E167" s="29">
        <v>11.1</v>
      </c>
      <c r="F167" s="29">
        <v>22</v>
      </c>
      <c r="G167" s="29">
        <v>215.16</v>
      </c>
      <c r="H167" s="29">
        <v>100.22</v>
      </c>
    </row>
    <row r="168" spans="1:8" ht="11.25" customHeight="1" x14ac:dyDescent="0.2">
      <c r="A168" s="1">
        <v>747</v>
      </c>
      <c r="B168" s="3" t="s">
        <v>39</v>
      </c>
      <c r="C168" s="9" t="s">
        <v>14</v>
      </c>
      <c r="D168" s="29">
        <v>4.24</v>
      </c>
      <c r="E168" s="29">
        <v>9.6300000000000008</v>
      </c>
      <c r="F168" s="29">
        <v>41.17</v>
      </c>
      <c r="G168" s="29">
        <v>246.05</v>
      </c>
      <c r="H168" s="29">
        <v>16.02</v>
      </c>
    </row>
    <row r="169" spans="1:8" ht="11.25" customHeight="1" x14ac:dyDescent="0.2">
      <c r="A169" s="1" t="s">
        <v>13</v>
      </c>
      <c r="B169" s="3" t="s">
        <v>22</v>
      </c>
      <c r="C169" s="9" t="s">
        <v>143</v>
      </c>
      <c r="D169" s="29">
        <v>4.18</v>
      </c>
      <c r="E169" s="29">
        <v>0.495</v>
      </c>
      <c r="F169" s="29">
        <v>27.335000000000001</v>
      </c>
      <c r="G169" s="29">
        <v>124.3</v>
      </c>
      <c r="H169" s="29">
        <v>2.86</v>
      </c>
    </row>
    <row r="170" spans="1:8" ht="11.25" customHeight="1" x14ac:dyDescent="0.2">
      <c r="A170" s="1">
        <v>932</v>
      </c>
      <c r="B170" s="3" t="s">
        <v>40</v>
      </c>
      <c r="C170" s="9">
        <v>200</v>
      </c>
      <c r="D170" s="44">
        <v>1</v>
      </c>
      <c r="E170" s="40">
        <v>0</v>
      </c>
      <c r="F170" s="40">
        <v>33.1</v>
      </c>
      <c r="G170" s="40">
        <v>128.9</v>
      </c>
      <c r="H170" s="29">
        <v>11.63</v>
      </c>
    </row>
    <row r="171" spans="1:8" ht="11.25" customHeight="1" x14ac:dyDescent="0.2">
      <c r="A171" s="23"/>
      <c r="B171" s="24" t="s">
        <v>137</v>
      </c>
      <c r="C171" s="25">
        <f>60+200+10+106+150+5+30+25+200</f>
        <v>786</v>
      </c>
      <c r="D171" s="28">
        <f>SUM(D165:D170)</f>
        <v>26.57</v>
      </c>
      <c r="E171" s="28">
        <f>SUM(E165:E170)</f>
        <v>28.785</v>
      </c>
      <c r="F171" s="28">
        <f>SUM(F165:F170)</f>
        <v>136.10499999999999</v>
      </c>
      <c r="G171" s="28">
        <f>SUM(G165:G170)</f>
        <v>837.20999999999992</v>
      </c>
      <c r="H171" s="28">
        <f>SUM(H165:H170)</f>
        <v>154.92000000000002</v>
      </c>
    </row>
    <row r="172" spans="1:8" ht="11.25" customHeight="1" x14ac:dyDescent="0.2">
      <c r="A172" s="23"/>
      <c r="B172" s="27" t="s">
        <v>138</v>
      </c>
      <c r="C172" s="25">
        <f t="shared" ref="C172:H172" si="9">C163+C171</f>
        <v>1338</v>
      </c>
      <c r="D172" s="28">
        <f t="shared" si="9"/>
        <v>49.61</v>
      </c>
      <c r="E172" s="28">
        <f t="shared" si="9"/>
        <v>54.115000000000002</v>
      </c>
      <c r="F172" s="28">
        <f t="shared" si="9"/>
        <v>228.19499999999999</v>
      </c>
      <c r="G172" s="28">
        <f t="shared" si="9"/>
        <v>1495.35</v>
      </c>
      <c r="H172" s="28">
        <f t="shared" si="9"/>
        <v>236.21000000000004</v>
      </c>
    </row>
    <row r="173" spans="1:8" ht="11.25" customHeight="1" x14ac:dyDescent="0.2">
      <c r="A173" s="115" t="s">
        <v>54</v>
      </c>
      <c r="B173" s="116"/>
      <c r="C173" s="116"/>
      <c r="D173" s="116"/>
      <c r="E173" s="116"/>
      <c r="F173" s="116"/>
      <c r="G173" s="116"/>
      <c r="H173" s="117"/>
    </row>
    <row r="174" spans="1:8" ht="11.25" customHeight="1" x14ac:dyDescent="0.2">
      <c r="A174" s="119" t="s">
        <v>10</v>
      </c>
      <c r="B174" s="120"/>
      <c r="C174" s="120"/>
      <c r="D174" s="120"/>
      <c r="E174" s="120"/>
      <c r="F174" s="120"/>
      <c r="G174" s="120"/>
      <c r="H174" s="121"/>
    </row>
    <row r="175" spans="1:8" ht="11.25" customHeight="1" x14ac:dyDescent="0.2">
      <c r="A175" s="1">
        <v>773</v>
      </c>
      <c r="B175" s="3" t="s">
        <v>95</v>
      </c>
      <c r="C175" s="9" t="s">
        <v>128</v>
      </c>
      <c r="D175" s="29">
        <v>8.67</v>
      </c>
      <c r="E175" s="29">
        <v>10.029999999999999</v>
      </c>
      <c r="F175" s="29">
        <v>24.17</v>
      </c>
      <c r="G175" s="29">
        <v>166.18</v>
      </c>
      <c r="H175" s="29">
        <v>110.04</v>
      </c>
    </row>
    <row r="176" spans="1:8" ht="11.25" customHeight="1" x14ac:dyDescent="0.2">
      <c r="A176" s="1" t="s">
        <v>13</v>
      </c>
      <c r="B176" s="3" t="s">
        <v>33</v>
      </c>
      <c r="C176" s="9">
        <v>30</v>
      </c>
      <c r="D176" s="29">
        <v>2.2799999999999998</v>
      </c>
      <c r="E176" s="29">
        <v>0.27</v>
      </c>
      <c r="F176" s="29">
        <v>14.91</v>
      </c>
      <c r="G176" s="29">
        <v>67.8</v>
      </c>
      <c r="H176" s="29">
        <v>1.56</v>
      </c>
    </row>
    <row r="177" spans="1:9" ht="11.25" customHeight="1" x14ac:dyDescent="0.2">
      <c r="A177" s="37">
        <v>1009</v>
      </c>
      <c r="B177" s="38" t="s">
        <v>17</v>
      </c>
      <c r="C177" s="39">
        <v>200</v>
      </c>
      <c r="D177" s="40">
        <v>0.2</v>
      </c>
      <c r="E177" s="40">
        <v>0</v>
      </c>
      <c r="F177" s="40">
        <v>15</v>
      </c>
      <c r="G177" s="40">
        <v>56</v>
      </c>
      <c r="H177" s="41">
        <v>2.96</v>
      </c>
    </row>
    <row r="178" spans="1:9" ht="11.25" customHeight="1" x14ac:dyDescent="0.2">
      <c r="A178" s="23"/>
      <c r="B178" s="24" t="s">
        <v>136</v>
      </c>
      <c r="C178" s="25">
        <f>150+90+30+200</f>
        <v>470</v>
      </c>
      <c r="D178" s="28">
        <f>SUM(D175:D177)</f>
        <v>11.149999999999999</v>
      </c>
      <c r="E178" s="28">
        <f>SUM(E175:E177)</f>
        <v>10.299999999999999</v>
      </c>
      <c r="F178" s="28">
        <f>SUM(F175:F177)</f>
        <v>54.08</v>
      </c>
      <c r="G178" s="28">
        <f>SUM(G175:G177)</f>
        <v>289.98</v>
      </c>
      <c r="H178" s="28">
        <f>SUM(H175:H177)</f>
        <v>114.56</v>
      </c>
    </row>
    <row r="179" spans="1:9" ht="11.25" customHeight="1" x14ac:dyDescent="0.2">
      <c r="A179" s="122" t="s">
        <v>35</v>
      </c>
      <c r="B179" s="123"/>
      <c r="C179" s="123"/>
      <c r="D179" s="123"/>
      <c r="E179" s="123"/>
      <c r="F179" s="123"/>
      <c r="G179" s="123"/>
      <c r="H179" s="124"/>
    </row>
    <row r="180" spans="1:9" ht="11.25" customHeight="1" x14ac:dyDescent="0.2">
      <c r="A180" s="1" t="s">
        <v>13</v>
      </c>
      <c r="B180" s="3" t="s">
        <v>12</v>
      </c>
      <c r="C180" s="9">
        <v>60</v>
      </c>
      <c r="D180" s="29">
        <v>0.36</v>
      </c>
      <c r="E180" s="29">
        <v>0</v>
      </c>
      <c r="F180" s="29">
        <v>2.52</v>
      </c>
      <c r="G180" s="29">
        <v>11.4</v>
      </c>
      <c r="H180" s="29">
        <v>9.1199999999999992</v>
      </c>
    </row>
    <row r="181" spans="1:9" ht="22.5" x14ac:dyDescent="0.2">
      <c r="A181" s="1">
        <v>176</v>
      </c>
      <c r="B181" s="3" t="s">
        <v>99</v>
      </c>
      <c r="C181" s="9" t="s">
        <v>79</v>
      </c>
      <c r="D181" s="29">
        <v>5.28</v>
      </c>
      <c r="E181" s="29">
        <v>6.62</v>
      </c>
      <c r="F181" s="29">
        <v>12.19</v>
      </c>
      <c r="G181" s="29">
        <v>133.9</v>
      </c>
      <c r="H181" s="29">
        <v>24.91</v>
      </c>
    </row>
    <row r="182" spans="1:9" ht="11.25" customHeight="1" x14ac:dyDescent="0.2">
      <c r="A182" s="1">
        <v>631</v>
      </c>
      <c r="B182" s="3" t="s">
        <v>152</v>
      </c>
      <c r="C182" s="9" t="s">
        <v>147</v>
      </c>
      <c r="D182" s="29">
        <v>17.03</v>
      </c>
      <c r="E182" s="29">
        <v>12.35</v>
      </c>
      <c r="F182" s="29">
        <v>52.72</v>
      </c>
      <c r="G182" s="29">
        <v>263.66000000000003</v>
      </c>
      <c r="H182" s="29">
        <v>108.43</v>
      </c>
    </row>
    <row r="183" spans="1:9" ht="11.25" customHeight="1" x14ac:dyDescent="0.2">
      <c r="A183" s="1" t="s">
        <v>13</v>
      </c>
      <c r="B183" s="3" t="s">
        <v>22</v>
      </c>
      <c r="C183" s="9" t="s">
        <v>87</v>
      </c>
      <c r="D183" s="29">
        <v>4.5599999999999996</v>
      </c>
      <c r="E183" s="29">
        <v>0.54</v>
      </c>
      <c r="F183" s="29">
        <v>29.82</v>
      </c>
      <c r="G183" s="29">
        <v>135.6</v>
      </c>
      <c r="H183" s="29">
        <v>3.12</v>
      </c>
    </row>
    <row r="184" spans="1:9" ht="11.25" customHeight="1" x14ac:dyDescent="0.2">
      <c r="A184" s="1">
        <v>934</v>
      </c>
      <c r="B184" s="3" t="s">
        <v>31</v>
      </c>
      <c r="C184" s="9">
        <v>200</v>
      </c>
      <c r="D184" s="44">
        <v>0.27</v>
      </c>
      <c r="E184" s="40">
        <v>0</v>
      </c>
      <c r="F184" s="40">
        <v>28.7</v>
      </c>
      <c r="G184" s="40">
        <v>144</v>
      </c>
      <c r="H184" s="29">
        <v>8.9499999999999993</v>
      </c>
    </row>
    <row r="185" spans="1:9" ht="11.25" customHeight="1" x14ac:dyDescent="0.2">
      <c r="A185" s="23"/>
      <c r="B185" s="24" t="s">
        <v>137</v>
      </c>
      <c r="C185" s="25">
        <f>60+200+10+10+150+90+30+30+200</f>
        <v>780</v>
      </c>
      <c r="D185" s="28">
        <f>SUM(D180:D184)</f>
        <v>27.5</v>
      </c>
      <c r="E185" s="28">
        <f>SUM(E180:E184)</f>
        <v>19.509999999999998</v>
      </c>
      <c r="F185" s="28">
        <f>SUM(F180:F184)</f>
        <v>125.95</v>
      </c>
      <c r="G185" s="28">
        <f>SUM(G180:G184)</f>
        <v>688.56000000000006</v>
      </c>
      <c r="H185" s="28">
        <f>SUM(H180:H184)</f>
        <v>154.53</v>
      </c>
    </row>
    <row r="186" spans="1:9" ht="11.25" customHeight="1" x14ac:dyDescent="0.2">
      <c r="A186" s="23"/>
      <c r="B186" s="27" t="s">
        <v>138</v>
      </c>
      <c r="C186" s="25">
        <f t="shared" ref="C186:H186" si="10">C178+C185</f>
        <v>1250</v>
      </c>
      <c r="D186" s="28">
        <f t="shared" si="10"/>
        <v>38.65</v>
      </c>
      <c r="E186" s="28">
        <f t="shared" si="10"/>
        <v>29.809999999999995</v>
      </c>
      <c r="F186" s="28">
        <f t="shared" si="10"/>
        <v>180.03</v>
      </c>
      <c r="G186" s="28">
        <f t="shared" si="10"/>
        <v>978.54000000000008</v>
      </c>
      <c r="H186" s="28">
        <f t="shared" si="10"/>
        <v>269.09000000000003</v>
      </c>
    </row>
    <row r="187" spans="1:9" ht="13.5" customHeight="1" x14ac:dyDescent="0.2">
      <c r="A187" s="23"/>
      <c r="B187" s="27" t="s">
        <v>140</v>
      </c>
      <c r="C187" s="28">
        <f>(C186+C172+C155+C124+C109+C79+C63+C50+C35+C20+C94+C140)/12</f>
        <v>1249.9166666666667</v>
      </c>
      <c r="D187" s="28">
        <f>(D186+D172+D155+D124+D109+D79+D63+D50+D35+D20+D94+D140)/12</f>
        <v>47.222500000000004</v>
      </c>
      <c r="E187" s="28">
        <f>(E186+E172+E155+E124+E109+E79+E63+E50+E35+E20+E94+E140)/12</f>
        <v>41.899166666666673</v>
      </c>
      <c r="F187" s="28">
        <f>(F186+F172+F155+F124+F109+F79+F63+F50+F35+F20+F94+F140)/12</f>
        <v>190.59916666666666</v>
      </c>
      <c r="G187" s="28">
        <f>(G186+G172+G155+G124+G109+G79+G63+G50+G35+G20+G94+G140)/12</f>
        <v>1251.5249999999999</v>
      </c>
      <c r="H187" s="31"/>
    </row>
    <row r="188" spans="1:9" x14ac:dyDescent="0.2">
      <c r="A188" s="5"/>
      <c r="B188" s="5"/>
      <c r="C188" s="5"/>
      <c r="D188" s="6"/>
      <c r="E188" s="6"/>
      <c r="F188" s="6"/>
      <c r="G188" s="6"/>
      <c r="H188" s="17"/>
      <c r="I188" s="15"/>
    </row>
    <row r="189" spans="1:9" x14ac:dyDescent="0.2">
      <c r="A189" s="5"/>
      <c r="B189" s="5"/>
      <c r="C189" s="5"/>
      <c r="D189" s="6"/>
      <c r="E189" s="16"/>
      <c r="F189" s="16"/>
      <c r="G189" s="6"/>
      <c r="H189" s="17"/>
      <c r="I189" s="15"/>
    </row>
    <row r="190" spans="1:9" ht="36" customHeight="1" x14ac:dyDescent="0.2">
      <c r="A190" s="129" t="s">
        <v>146</v>
      </c>
      <c r="B190" s="129"/>
      <c r="C190" s="129"/>
      <c r="D190" s="129"/>
      <c r="E190" s="129"/>
      <c r="F190" s="129"/>
      <c r="G190" s="129"/>
      <c r="H190" s="22"/>
    </row>
    <row r="191" spans="1:9" x14ac:dyDescent="0.2">
      <c r="H191" s="17"/>
    </row>
    <row r="192" spans="1:9" x14ac:dyDescent="0.2">
      <c r="H192" s="17"/>
    </row>
    <row r="193" spans="1:10" x14ac:dyDescent="0.2">
      <c r="A193" s="23"/>
      <c r="B193" s="27" t="s">
        <v>141</v>
      </c>
      <c r="C193" s="28">
        <f t="shared" ref="C193:H193" si="11">(C178+C163+C146+C131+C87+C116+C100+C70+C55+C41+C26+C11)/12</f>
        <v>473.83333333333331</v>
      </c>
      <c r="D193" s="28">
        <f t="shared" si="11"/>
        <v>18.265833333333333</v>
      </c>
      <c r="E193" s="28">
        <f t="shared" si="11"/>
        <v>17.709166666666668</v>
      </c>
      <c r="F193" s="28">
        <f t="shared" si="11"/>
        <v>69.335833333333326</v>
      </c>
      <c r="G193" s="28">
        <f t="shared" si="11"/>
        <v>480.61416666666656</v>
      </c>
      <c r="H193" s="28">
        <f t="shared" si="11"/>
        <v>79.004166666666663</v>
      </c>
      <c r="I193" s="21"/>
      <c r="J193" s="33"/>
    </row>
    <row r="194" spans="1:10" x14ac:dyDescent="0.2">
      <c r="A194" s="23"/>
      <c r="B194" s="27" t="s">
        <v>142</v>
      </c>
      <c r="C194" s="28">
        <f t="shared" ref="C194:H194" si="12">(C185+C171+C154+C123+C108+C139+C93+C78+C62+C49+C34+C19)/12</f>
        <v>776.08333333333337</v>
      </c>
      <c r="D194" s="28">
        <f t="shared" si="12"/>
        <v>28.956666666666663</v>
      </c>
      <c r="E194" s="28">
        <f t="shared" si="12"/>
        <v>24.19</v>
      </c>
      <c r="F194" s="28">
        <f t="shared" si="12"/>
        <v>121.26333333333332</v>
      </c>
      <c r="G194" s="28">
        <f t="shared" si="12"/>
        <v>770.91083333333336</v>
      </c>
      <c r="H194" s="28">
        <f t="shared" si="12"/>
        <v>131.315</v>
      </c>
      <c r="I194" s="21"/>
      <c r="J194" s="33"/>
    </row>
    <row r="195" spans="1:10" x14ac:dyDescent="0.2">
      <c r="H195" s="17"/>
    </row>
    <row r="196" spans="1:10" s="36" customFormat="1" x14ac:dyDescent="0.2">
      <c r="A196" s="34"/>
      <c r="B196" s="34" t="s">
        <v>148</v>
      </c>
      <c r="C196" s="35">
        <v>500</v>
      </c>
      <c r="D196" s="35">
        <v>15.4</v>
      </c>
      <c r="E196" s="35">
        <v>15.8</v>
      </c>
      <c r="F196" s="35">
        <v>67</v>
      </c>
      <c r="G196" s="35">
        <v>470</v>
      </c>
      <c r="H196" s="26">
        <v>79</v>
      </c>
    </row>
    <row r="197" spans="1:10" s="36" customFormat="1" x14ac:dyDescent="0.2">
      <c r="A197" s="34"/>
      <c r="B197" s="34" t="s">
        <v>149</v>
      </c>
      <c r="C197" s="35">
        <v>700</v>
      </c>
      <c r="D197" s="35">
        <v>23.1</v>
      </c>
      <c r="E197" s="35">
        <v>23.7</v>
      </c>
      <c r="F197" s="35">
        <v>100.5</v>
      </c>
      <c r="G197" s="35">
        <v>705</v>
      </c>
      <c r="H197" s="26">
        <v>131.32</v>
      </c>
    </row>
    <row r="198" spans="1:10" s="36" customFormat="1" x14ac:dyDescent="0.2">
      <c r="A198" s="34"/>
      <c r="B198" s="34" t="s">
        <v>150</v>
      </c>
      <c r="C198" s="35">
        <f>C193-C196</f>
        <v>-26.166666666666686</v>
      </c>
      <c r="D198" s="35">
        <f t="shared" ref="D198:H199" si="13">D193-D196</f>
        <v>2.8658333333333328</v>
      </c>
      <c r="E198" s="35">
        <f t="shared" si="13"/>
        <v>1.9091666666666676</v>
      </c>
      <c r="F198" s="35">
        <f t="shared" si="13"/>
        <v>2.3358333333333263</v>
      </c>
      <c r="G198" s="35">
        <f t="shared" si="13"/>
        <v>10.614166666666563</v>
      </c>
      <c r="H198" s="32">
        <f t="shared" si="13"/>
        <v>4.1666666666628771E-3</v>
      </c>
    </row>
    <row r="199" spans="1:10" s="36" customFormat="1" x14ac:dyDescent="0.2">
      <c r="A199" s="34"/>
      <c r="B199" s="34" t="s">
        <v>151</v>
      </c>
      <c r="C199" s="35">
        <f>C194-C197</f>
        <v>76.083333333333371</v>
      </c>
      <c r="D199" s="35">
        <f t="shared" si="13"/>
        <v>5.856666666666662</v>
      </c>
      <c r="E199" s="35">
        <f t="shared" si="13"/>
        <v>0.49000000000000199</v>
      </c>
      <c r="F199" s="35">
        <f t="shared" si="13"/>
        <v>20.763333333333321</v>
      </c>
      <c r="G199" s="35">
        <f t="shared" si="13"/>
        <v>65.910833333333358</v>
      </c>
      <c r="H199" s="32">
        <f>H194-H197</f>
        <v>-4.9999999999954525E-3</v>
      </c>
    </row>
    <row r="200" spans="1:10" x14ac:dyDescent="0.2">
      <c r="H200" s="17"/>
    </row>
    <row r="201" spans="1:10" x14ac:dyDescent="0.2">
      <c r="H201" s="17"/>
    </row>
    <row r="202" spans="1:10" x14ac:dyDescent="0.2">
      <c r="H202" s="17"/>
    </row>
    <row r="203" spans="1:10" x14ac:dyDescent="0.2">
      <c r="H203" s="17"/>
    </row>
    <row r="204" spans="1:10" x14ac:dyDescent="0.2">
      <c r="H204" s="17"/>
    </row>
    <row r="205" spans="1:10" x14ac:dyDescent="0.2">
      <c r="H205" s="17"/>
    </row>
    <row r="206" spans="1:10" x14ac:dyDescent="0.2">
      <c r="H206" s="17"/>
    </row>
    <row r="207" spans="1:10" x14ac:dyDescent="0.2">
      <c r="H207" s="17"/>
    </row>
    <row r="208" spans="1:10" x14ac:dyDescent="0.2">
      <c r="H208" s="17"/>
    </row>
    <row r="209" spans="8:8" x14ac:dyDescent="0.2">
      <c r="H209" s="17"/>
    </row>
    <row r="210" spans="8:8" x14ac:dyDescent="0.2">
      <c r="H210" s="17"/>
    </row>
    <row r="211" spans="8:8" x14ac:dyDescent="0.2">
      <c r="H211" s="17"/>
    </row>
    <row r="212" spans="8:8" x14ac:dyDescent="0.2">
      <c r="H212" s="17"/>
    </row>
    <row r="213" spans="8:8" x14ac:dyDescent="0.2">
      <c r="H213" s="17"/>
    </row>
    <row r="214" spans="8:8" x14ac:dyDescent="0.2">
      <c r="H214" s="17"/>
    </row>
    <row r="215" spans="8:8" x14ac:dyDescent="0.2">
      <c r="H215" s="17"/>
    </row>
    <row r="216" spans="8:8" x14ac:dyDescent="0.2">
      <c r="H216" s="17"/>
    </row>
    <row r="217" spans="8:8" x14ac:dyDescent="0.2">
      <c r="H217" s="17"/>
    </row>
    <row r="218" spans="8:8" x14ac:dyDescent="0.2">
      <c r="H218" s="17"/>
    </row>
    <row r="219" spans="8:8" x14ac:dyDescent="0.2">
      <c r="H219" s="17"/>
    </row>
    <row r="220" spans="8:8" x14ac:dyDescent="0.2">
      <c r="H220" s="17"/>
    </row>
    <row r="221" spans="8:8" x14ac:dyDescent="0.2">
      <c r="H221" s="17"/>
    </row>
    <row r="222" spans="8:8" x14ac:dyDescent="0.2">
      <c r="H222" s="17"/>
    </row>
    <row r="223" spans="8:8" x14ac:dyDescent="0.2">
      <c r="H223" s="17"/>
    </row>
    <row r="224" spans="8:8" x14ac:dyDescent="0.2">
      <c r="H224" s="17"/>
    </row>
    <row r="225" spans="8:8" x14ac:dyDescent="0.2">
      <c r="H225" s="17"/>
    </row>
    <row r="226" spans="8:8" x14ac:dyDescent="0.2">
      <c r="H226" s="17"/>
    </row>
    <row r="227" spans="8:8" x14ac:dyDescent="0.2">
      <c r="H227" s="17"/>
    </row>
    <row r="228" spans="8:8" x14ac:dyDescent="0.2">
      <c r="H228" s="17"/>
    </row>
    <row r="229" spans="8:8" x14ac:dyDescent="0.2">
      <c r="H229" s="17"/>
    </row>
    <row r="230" spans="8:8" x14ac:dyDescent="0.2">
      <c r="H230" s="17"/>
    </row>
    <row r="231" spans="8:8" x14ac:dyDescent="0.2">
      <c r="H231" s="17"/>
    </row>
    <row r="232" spans="8:8" x14ac:dyDescent="0.2">
      <c r="H232" s="17"/>
    </row>
    <row r="233" spans="8:8" x14ac:dyDescent="0.2">
      <c r="H233" s="17"/>
    </row>
    <row r="234" spans="8:8" x14ac:dyDescent="0.2">
      <c r="H234" s="17"/>
    </row>
    <row r="235" spans="8:8" x14ac:dyDescent="0.2">
      <c r="H235" s="17"/>
    </row>
    <row r="236" spans="8:8" x14ac:dyDescent="0.2">
      <c r="H236" s="17"/>
    </row>
    <row r="237" spans="8:8" x14ac:dyDescent="0.2">
      <c r="H237" s="17"/>
    </row>
    <row r="238" spans="8:8" x14ac:dyDescent="0.2">
      <c r="H238" s="17"/>
    </row>
    <row r="239" spans="8:8" x14ac:dyDescent="0.2">
      <c r="H239" s="17"/>
    </row>
    <row r="240" spans="8:8" x14ac:dyDescent="0.2">
      <c r="H240" s="17"/>
    </row>
    <row r="241" spans="8:8" x14ac:dyDescent="0.2">
      <c r="H241" s="17"/>
    </row>
    <row r="242" spans="8:8" x14ac:dyDescent="0.2">
      <c r="H242" s="17"/>
    </row>
    <row r="243" spans="8:8" x14ac:dyDescent="0.2">
      <c r="H243" s="17"/>
    </row>
    <row r="244" spans="8:8" x14ac:dyDescent="0.2">
      <c r="H244" s="17"/>
    </row>
    <row r="245" spans="8:8" x14ac:dyDescent="0.2">
      <c r="H245" s="17"/>
    </row>
    <row r="246" spans="8:8" x14ac:dyDescent="0.2">
      <c r="H246" s="17"/>
    </row>
    <row r="247" spans="8:8" x14ac:dyDescent="0.2">
      <c r="H247" s="17"/>
    </row>
    <row r="248" spans="8:8" x14ac:dyDescent="0.2">
      <c r="H248" s="17"/>
    </row>
    <row r="249" spans="8:8" x14ac:dyDescent="0.2">
      <c r="H249" s="17"/>
    </row>
    <row r="250" spans="8:8" x14ac:dyDescent="0.2">
      <c r="H250" s="17"/>
    </row>
    <row r="251" spans="8:8" x14ac:dyDescent="0.2">
      <c r="H251" s="17"/>
    </row>
    <row r="252" spans="8:8" x14ac:dyDescent="0.2">
      <c r="H252" s="17"/>
    </row>
    <row r="253" spans="8:8" x14ac:dyDescent="0.2">
      <c r="H253" s="17"/>
    </row>
    <row r="254" spans="8:8" x14ac:dyDescent="0.2">
      <c r="H254" s="17"/>
    </row>
    <row r="255" spans="8:8" x14ac:dyDescent="0.2">
      <c r="H255" s="17"/>
    </row>
    <row r="256" spans="8:8" x14ac:dyDescent="0.2">
      <c r="H256" s="17"/>
    </row>
    <row r="257" spans="8:8" x14ac:dyDescent="0.2">
      <c r="H257" s="17"/>
    </row>
    <row r="258" spans="8:8" x14ac:dyDescent="0.2">
      <c r="H258" s="17"/>
    </row>
    <row r="259" spans="8:8" x14ac:dyDescent="0.2">
      <c r="H259" s="17"/>
    </row>
    <row r="260" spans="8:8" x14ac:dyDescent="0.2">
      <c r="H260" s="17"/>
    </row>
    <row r="261" spans="8:8" x14ac:dyDescent="0.2">
      <c r="H261" s="17"/>
    </row>
    <row r="262" spans="8:8" x14ac:dyDescent="0.2">
      <c r="H262" s="17"/>
    </row>
    <row r="263" spans="8:8" x14ac:dyDescent="0.2">
      <c r="H263" s="17"/>
    </row>
    <row r="264" spans="8:8" x14ac:dyDescent="0.2">
      <c r="H264" s="17"/>
    </row>
    <row r="265" spans="8:8" x14ac:dyDescent="0.2">
      <c r="H265" s="17"/>
    </row>
    <row r="266" spans="8:8" x14ac:dyDescent="0.2">
      <c r="H266" s="17"/>
    </row>
    <row r="267" spans="8:8" x14ac:dyDescent="0.2">
      <c r="H267" s="17"/>
    </row>
    <row r="268" spans="8:8" x14ac:dyDescent="0.2">
      <c r="H268" s="17"/>
    </row>
    <row r="269" spans="8:8" x14ac:dyDescent="0.2">
      <c r="H269" s="17"/>
    </row>
    <row r="270" spans="8:8" x14ac:dyDescent="0.2">
      <c r="H270" s="17"/>
    </row>
    <row r="271" spans="8:8" x14ac:dyDescent="0.2">
      <c r="H271" s="17"/>
    </row>
    <row r="272" spans="8:8" x14ac:dyDescent="0.2">
      <c r="H272" s="17"/>
    </row>
    <row r="273" spans="8:8" x14ac:dyDescent="0.2">
      <c r="H273" s="17"/>
    </row>
    <row r="274" spans="8:8" x14ac:dyDescent="0.2">
      <c r="H274" s="17"/>
    </row>
    <row r="275" spans="8:8" x14ac:dyDescent="0.2">
      <c r="H275" s="17"/>
    </row>
    <row r="276" spans="8:8" x14ac:dyDescent="0.2">
      <c r="H276" s="17"/>
    </row>
    <row r="277" spans="8:8" x14ac:dyDescent="0.2">
      <c r="H277" s="17"/>
    </row>
    <row r="278" spans="8:8" x14ac:dyDescent="0.2">
      <c r="H278" s="17"/>
    </row>
    <row r="279" spans="8:8" x14ac:dyDescent="0.2">
      <c r="H279" s="17"/>
    </row>
    <row r="280" spans="8:8" x14ac:dyDescent="0.2">
      <c r="H280" s="17"/>
    </row>
    <row r="281" spans="8:8" x14ac:dyDescent="0.2">
      <c r="H281" s="17"/>
    </row>
    <row r="282" spans="8:8" x14ac:dyDescent="0.2">
      <c r="H282" s="17"/>
    </row>
    <row r="283" spans="8:8" x14ac:dyDescent="0.2">
      <c r="H283" s="17"/>
    </row>
    <row r="284" spans="8:8" x14ac:dyDescent="0.2">
      <c r="H284" s="17"/>
    </row>
    <row r="285" spans="8:8" x14ac:dyDescent="0.2">
      <c r="H285" s="17"/>
    </row>
    <row r="286" spans="8:8" x14ac:dyDescent="0.2">
      <c r="H286" s="17"/>
    </row>
    <row r="287" spans="8:8" x14ac:dyDescent="0.2">
      <c r="H287" s="17"/>
    </row>
    <row r="288" spans="8:8" x14ac:dyDescent="0.2">
      <c r="H288" s="17"/>
    </row>
    <row r="289" spans="8:8" x14ac:dyDescent="0.2">
      <c r="H289" s="17"/>
    </row>
    <row r="290" spans="8:8" x14ac:dyDescent="0.2">
      <c r="H290" s="17"/>
    </row>
    <row r="291" spans="8:8" x14ac:dyDescent="0.2">
      <c r="H291" s="17"/>
    </row>
    <row r="292" spans="8:8" x14ac:dyDescent="0.2">
      <c r="H292" s="17"/>
    </row>
    <row r="293" spans="8:8" x14ac:dyDescent="0.2">
      <c r="H293" s="17"/>
    </row>
    <row r="294" spans="8:8" x14ac:dyDescent="0.2">
      <c r="H294" s="17"/>
    </row>
    <row r="295" spans="8:8" x14ac:dyDescent="0.2">
      <c r="H295" s="17"/>
    </row>
    <row r="296" spans="8:8" x14ac:dyDescent="0.2">
      <c r="H296" s="17"/>
    </row>
    <row r="297" spans="8:8" x14ac:dyDescent="0.2">
      <c r="H297" s="17"/>
    </row>
    <row r="298" spans="8:8" x14ac:dyDescent="0.2">
      <c r="H298" s="17"/>
    </row>
    <row r="299" spans="8:8" x14ac:dyDescent="0.2">
      <c r="H299" s="17"/>
    </row>
    <row r="300" spans="8:8" x14ac:dyDescent="0.2">
      <c r="H300" s="17"/>
    </row>
    <row r="301" spans="8:8" x14ac:dyDescent="0.2">
      <c r="H301" s="17"/>
    </row>
    <row r="302" spans="8:8" x14ac:dyDescent="0.2">
      <c r="H302" s="17"/>
    </row>
    <row r="303" spans="8:8" x14ac:dyDescent="0.2">
      <c r="H303" s="17"/>
    </row>
    <row r="304" spans="8:8" x14ac:dyDescent="0.2">
      <c r="H304" s="17"/>
    </row>
    <row r="305" spans="8:8" x14ac:dyDescent="0.2">
      <c r="H305" s="17"/>
    </row>
    <row r="306" spans="8:8" x14ac:dyDescent="0.2">
      <c r="H306" s="17"/>
    </row>
    <row r="307" spans="8:8" x14ac:dyDescent="0.2">
      <c r="H307" s="17"/>
    </row>
    <row r="308" spans="8:8" x14ac:dyDescent="0.2">
      <c r="H308" s="17"/>
    </row>
    <row r="309" spans="8:8" x14ac:dyDescent="0.2">
      <c r="H309" s="17"/>
    </row>
    <row r="310" spans="8:8" x14ac:dyDescent="0.2">
      <c r="H310" s="17"/>
    </row>
    <row r="311" spans="8:8" x14ac:dyDescent="0.2">
      <c r="H311" s="17"/>
    </row>
    <row r="312" spans="8:8" x14ac:dyDescent="0.2">
      <c r="H312" s="17"/>
    </row>
    <row r="313" spans="8:8" x14ac:dyDescent="0.2">
      <c r="H313" s="17"/>
    </row>
    <row r="314" spans="8:8" x14ac:dyDescent="0.2">
      <c r="H314" s="17"/>
    </row>
    <row r="315" spans="8:8" x14ac:dyDescent="0.2">
      <c r="H315" s="17"/>
    </row>
    <row r="316" spans="8:8" x14ac:dyDescent="0.2">
      <c r="H316" s="17"/>
    </row>
    <row r="317" spans="8:8" x14ac:dyDescent="0.2">
      <c r="H317" s="17"/>
    </row>
    <row r="318" spans="8:8" x14ac:dyDescent="0.2">
      <c r="H318" s="17"/>
    </row>
    <row r="319" spans="8:8" x14ac:dyDescent="0.2">
      <c r="H319" s="17"/>
    </row>
    <row r="320" spans="8:8" x14ac:dyDescent="0.2">
      <c r="H320" s="17"/>
    </row>
    <row r="321" spans="8:8" x14ac:dyDescent="0.2">
      <c r="H321" s="17"/>
    </row>
    <row r="322" spans="8:8" x14ac:dyDescent="0.2">
      <c r="H322" s="17"/>
    </row>
    <row r="323" spans="8:8" x14ac:dyDescent="0.2">
      <c r="H323" s="17"/>
    </row>
    <row r="324" spans="8:8" x14ac:dyDescent="0.2">
      <c r="H324" s="17"/>
    </row>
    <row r="325" spans="8:8" x14ac:dyDescent="0.2">
      <c r="H325" s="17"/>
    </row>
    <row r="326" spans="8:8" x14ac:dyDescent="0.2">
      <c r="H326" s="17"/>
    </row>
    <row r="327" spans="8:8" x14ac:dyDescent="0.2">
      <c r="H327" s="17"/>
    </row>
    <row r="328" spans="8:8" x14ac:dyDescent="0.2">
      <c r="H328" s="17"/>
    </row>
    <row r="329" spans="8:8" x14ac:dyDescent="0.2">
      <c r="H329" s="17"/>
    </row>
    <row r="330" spans="8:8" x14ac:dyDescent="0.2">
      <c r="H330" s="17"/>
    </row>
    <row r="331" spans="8:8" x14ac:dyDescent="0.2">
      <c r="H331" s="17"/>
    </row>
    <row r="332" spans="8:8" x14ac:dyDescent="0.2">
      <c r="H332" s="17"/>
    </row>
    <row r="333" spans="8:8" x14ac:dyDescent="0.2">
      <c r="H333" s="17"/>
    </row>
    <row r="334" spans="8:8" x14ac:dyDescent="0.2">
      <c r="H334" s="17"/>
    </row>
    <row r="335" spans="8:8" x14ac:dyDescent="0.2">
      <c r="H335" s="17"/>
    </row>
    <row r="336" spans="8:8" x14ac:dyDescent="0.2">
      <c r="H336" s="17"/>
    </row>
    <row r="337" spans="8:8" x14ac:dyDescent="0.2">
      <c r="H337" s="17"/>
    </row>
    <row r="338" spans="8:8" x14ac:dyDescent="0.2">
      <c r="H338" s="17"/>
    </row>
    <row r="339" spans="8:8" x14ac:dyDescent="0.2">
      <c r="H339" s="17"/>
    </row>
    <row r="340" spans="8:8" x14ac:dyDescent="0.2">
      <c r="H340" s="17"/>
    </row>
    <row r="341" spans="8:8" x14ac:dyDescent="0.2">
      <c r="H341" s="17"/>
    </row>
    <row r="342" spans="8:8" x14ac:dyDescent="0.2">
      <c r="H342" s="17"/>
    </row>
    <row r="343" spans="8:8" x14ac:dyDescent="0.2">
      <c r="H343" s="17"/>
    </row>
    <row r="344" spans="8:8" x14ac:dyDescent="0.2">
      <c r="H344" s="17"/>
    </row>
    <row r="345" spans="8:8" x14ac:dyDescent="0.2">
      <c r="H345" s="17"/>
    </row>
    <row r="346" spans="8:8" x14ac:dyDescent="0.2">
      <c r="H346" s="17"/>
    </row>
    <row r="347" spans="8:8" x14ac:dyDescent="0.2">
      <c r="H347" s="17"/>
    </row>
    <row r="348" spans="8:8" x14ac:dyDescent="0.2">
      <c r="H348" s="17"/>
    </row>
    <row r="349" spans="8:8" x14ac:dyDescent="0.2">
      <c r="H349" s="17"/>
    </row>
    <row r="350" spans="8:8" x14ac:dyDescent="0.2">
      <c r="H350" s="17"/>
    </row>
    <row r="351" spans="8:8" x14ac:dyDescent="0.2">
      <c r="H351" s="17"/>
    </row>
    <row r="352" spans="8:8" x14ac:dyDescent="0.2">
      <c r="H352" s="17"/>
    </row>
    <row r="353" spans="8:8" x14ac:dyDescent="0.2">
      <c r="H353" s="17"/>
    </row>
    <row r="354" spans="8:8" x14ac:dyDescent="0.2">
      <c r="H354" s="17"/>
    </row>
    <row r="355" spans="8:8" x14ac:dyDescent="0.2">
      <c r="H355" s="17"/>
    </row>
    <row r="356" spans="8:8" x14ac:dyDescent="0.2">
      <c r="H356" s="17"/>
    </row>
    <row r="357" spans="8:8" x14ac:dyDescent="0.2">
      <c r="H357" s="17"/>
    </row>
    <row r="358" spans="8:8" x14ac:dyDescent="0.2">
      <c r="H358" s="17"/>
    </row>
    <row r="359" spans="8:8" x14ac:dyDescent="0.2">
      <c r="H359" s="17"/>
    </row>
    <row r="360" spans="8:8" x14ac:dyDescent="0.2">
      <c r="H360" s="17"/>
    </row>
    <row r="361" spans="8:8" x14ac:dyDescent="0.2">
      <c r="H361" s="17"/>
    </row>
    <row r="362" spans="8:8" x14ac:dyDescent="0.2">
      <c r="H362" s="17"/>
    </row>
    <row r="363" spans="8:8" x14ac:dyDescent="0.2">
      <c r="H363" s="17"/>
    </row>
    <row r="364" spans="8:8" x14ac:dyDescent="0.2">
      <c r="H364" s="17"/>
    </row>
    <row r="365" spans="8:8" x14ac:dyDescent="0.2">
      <c r="H365" s="17"/>
    </row>
    <row r="366" spans="8:8" x14ac:dyDescent="0.2">
      <c r="H366" s="17"/>
    </row>
    <row r="367" spans="8:8" x14ac:dyDescent="0.2">
      <c r="H367" s="17"/>
    </row>
    <row r="368" spans="8:8" x14ac:dyDescent="0.2">
      <c r="H368" s="17"/>
    </row>
    <row r="369" spans="8:8" x14ac:dyDescent="0.2">
      <c r="H369" s="17"/>
    </row>
    <row r="370" spans="8:8" x14ac:dyDescent="0.2">
      <c r="H370" s="17"/>
    </row>
    <row r="371" spans="8:8" x14ac:dyDescent="0.2">
      <c r="H371" s="17"/>
    </row>
    <row r="372" spans="8:8" x14ac:dyDescent="0.2">
      <c r="H372" s="17"/>
    </row>
    <row r="373" spans="8:8" x14ac:dyDescent="0.2">
      <c r="H373" s="17"/>
    </row>
    <row r="374" spans="8:8" x14ac:dyDescent="0.2">
      <c r="H374" s="17"/>
    </row>
    <row r="375" spans="8:8" x14ac:dyDescent="0.2">
      <c r="H375" s="17"/>
    </row>
    <row r="376" spans="8:8" x14ac:dyDescent="0.2">
      <c r="H376" s="17"/>
    </row>
    <row r="377" spans="8:8" x14ac:dyDescent="0.2">
      <c r="H377" s="17"/>
    </row>
    <row r="378" spans="8:8" x14ac:dyDescent="0.2">
      <c r="H378" s="17"/>
    </row>
    <row r="379" spans="8:8" x14ac:dyDescent="0.2">
      <c r="H379" s="17"/>
    </row>
    <row r="380" spans="8:8" x14ac:dyDescent="0.2">
      <c r="H380" s="17"/>
    </row>
    <row r="381" spans="8:8" x14ac:dyDescent="0.2">
      <c r="H381" s="17"/>
    </row>
    <row r="382" spans="8:8" x14ac:dyDescent="0.2">
      <c r="H382" s="17"/>
    </row>
    <row r="383" spans="8:8" x14ac:dyDescent="0.2">
      <c r="H383" s="17"/>
    </row>
    <row r="384" spans="8:8" x14ac:dyDescent="0.2">
      <c r="H384" s="17"/>
    </row>
    <row r="385" spans="8:8" x14ac:dyDescent="0.2">
      <c r="H385" s="17"/>
    </row>
    <row r="386" spans="8:8" x14ac:dyDescent="0.2">
      <c r="H386" s="17"/>
    </row>
    <row r="387" spans="8:8" x14ac:dyDescent="0.2">
      <c r="H387" s="17"/>
    </row>
    <row r="388" spans="8:8" x14ac:dyDescent="0.2">
      <c r="H388" s="17"/>
    </row>
    <row r="389" spans="8:8" x14ac:dyDescent="0.2">
      <c r="H389" s="17"/>
    </row>
    <row r="390" spans="8:8" x14ac:dyDescent="0.2">
      <c r="H390" s="17"/>
    </row>
    <row r="391" spans="8:8" x14ac:dyDescent="0.2">
      <c r="H391" s="17"/>
    </row>
    <row r="392" spans="8:8" x14ac:dyDescent="0.2">
      <c r="H392" s="17"/>
    </row>
    <row r="393" spans="8:8" x14ac:dyDescent="0.2">
      <c r="H393" s="17"/>
    </row>
    <row r="394" spans="8:8" x14ac:dyDescent="0.2">
      <c r="H394" s="17"/>
    </row>
    <row r="395" spans="8:8" x14ac:dyDescent="0.2">
      <c r="H395" s="17"/>
    </row>
    <row r="396" spans="8:8" x14ac:dyDescent="0.2">
      <c r="H396" s="17"/>
    </row>
    <row r="397" spans="8:8" x14ac:dyDescent="0.2">
      <c r="H397" s="17"/>
    </row>
    <row r="398" spans="8:8" x14ac:dyDescent="0.2">
      <c r="H398" s="17"/>
    </row>
    <row r="399" spans="8:8" x14ac:dyDescent="0.2">
      <c r="H399" s="17"/>
    </row>
    <row r="400" spans="8:8" x14ac:dyDescent="0.2">
      <c r="H400" s="17"/>
    </row>
    <row r="401" spans="8:8" x14ac:dyDescent="0.2">
      <c r="H401" s="17"/>
    </row>
    <row r="402" spans="8:8" x14ac:dyDescent="0.2">
      <c r="H402" s="17"/>
    </row>
    <row r="403" spans="8:8" x14ac:dyDescent="0.2">
      <c r="H403" s="17"/>
    </row>
    <row r="404" spans="8:8" x14ac:dyDescent="0.2">
      <c r="H404" s="17"/>
    </row>
    <row r="405" spans="8:8" x14ac:dyDescent="0.2">
      <c r="H405" s="17"/>
    </row>
    <row r="406" spans="8:8" x14ac:dyDescent="0.2">
      <c r="H406" s="17"/>
    </row>
    <row r="407" spans="8:8" x14ac:dyDescent="0.2">
      <c r="H407" s="17"/>
    </row>
    <row r="408" spans="8:8" x14ac:dyDescent="0.2">
      <c r="H408" s="17"/>
    </row>
    <row r="409" spans="8:8" x14ac:dyDescent="0.2">
      <c r="H409" s="17"/>
    </row>
    <row r="410" spans="8:8" x14ac:dyDescent="0.2">
      <c r="H410" s="17"/>
    </row>
    <row r="411" spans="8:8" x14ac:dyDescent="0.2">
      <c r="H411" s="17"/>
    </row>
    <row r="412" spans="8:8" x14ac:dyDescent="0.2">
      <c r="H412" s="17"/>
    </row>
    <row r="413" spans="8:8" x14ac:dyDescent="0.2">
      <c r="H413" s="17"/>
    </row>
    <row r="414" spans="8:8" x14ac:dyDescent="0.2">
      <c r="H414" s="17"/>
    </row>
    <row r="415" spans="8:8" x14ac:dyDescent="0.2">
      <c r="H415" s="17"/>
    </row>
    <row r="416" spans="8:8" x14ac:dyDescent="0.2">
      <c r="H416" s="17"/>
    </row>
    <row r="417" spans="8:8" x14ac:dyDescent="0.2">
      <c r="H417" s="17"/>
    </row>
    <row r="418" spans="8:8" x14ac:dyDescent="0.2">
      <c r="H418" s="17"/>
    </row>
    <row r="419" spans="8:8" x14ac:dyDescent="0.2">
      <c r="H419" s="17"/>
    </row>
    <row r="420" spans="8:8" x14ac:dyDescent="0.2">
      <c r="H420" s="17"/>
    </row>
    <row r="421" spans="8:8" x14ac:dyDescent="0.2">
      <c r="H421" s="17"/>
    </row>
    <row r="422" spans="8:8" x14ac:dyDescent="0.2">
      <c r="H422" s="17"/>
    </row>
    <row r="423" spans="8:8" x14ac:dyDescent="0.2">
      <c r="H423" s="17"/>
    </row>
    <row r="424" spans="8:8" x14ac:dyDescent="0.2">
      <c r="H424" s="17"/>
    </row>
    <row r="425" spans="8:8" x14ac:dyDescent="0.2">
      <c r="H425" s="17"/>
    </row>
    <row r="426" spans="8:8" x14ac:dyDescent="0.2">
      <c r="H426" s="17"/>
    </row>
    <row r="427" spans="8:8" x14ac:dyDescent="0.2">
      <c r="H427" s="17"/>
    </row>
    <row r="428" spans="8:8" x14ac:dyDescent="0.2">
      <c r="H428" s="17"/>
    </row>
    <row r="429" spans="8:8" x14ac:dyDescent="0.2">
      <c r="H429" s="17"/>
    </row>
    <row r="430" spans="8:8" x14ac:dyDescent="0.2">
      <c r="H430" s="17"/>
    </row>
    <row r="431" spans="8:8" x14ac:dyDescent="0.2">
      <c r="H431" s="17"/>
    </row>
    <row r="432" spans="8:8" x14ac:dyDescent="0.2">
      <c r="H432" s="17"/>
    </row>
    <row r="433" spans="8:8" x14ac:dyDescent="0.2">
      <c r="H433" s="17"/>
    </row>
    <row r="434" spans="8:8" x14ac:dyDescent="0.2">
      <c r="H434" s="17"/>
    </row>
    <row r="435" spans="8:8" x14ac:dyDescent="0.2">
      <c r="H435" s="17"/>
    </row>
    <row r="436" spans="8:8" x14ac:dyDescent="0.2">
      <c r="H436" s="17"/>
    </row>
    <row r="437" spans="8:8" x14ac:dyDescent="0.2">
      <c r="H437" s="17"/>
    </row>
    <row r="438" spans="8:8" x14ac:dyDescent="0.2">
      <c r="H438" s="17"/>
    </row>
    <row r="439" spans="8:8" x14ac:dyDescent="0.2">
      <c r="H439" s="17"/>
    </row>
    <row r="440" spans="8:8" x14ac:dyDescent="0.2">
      <c r="H440" s="17"/>
    </row>
    <row r="441" spans="8:8" x14ac:dyDescent="0.2">
      <c r="H441" s="17"/>
    </row>
    <row r="442" spans="8:8" x14ac:dyDescent="0.2">
      <c r="H442" s="17"/>
    </row>
    <row r="443" spans="8:8" x14ac:dyDescent="0.2">
      <c r="H443" s="17"/>
    </row>
    <row r="444" spans="8:8" x14ac:dyDescent="0.2">
      <c r="H444" s="17"/>
    </row>
    <row r="445" spans="8:8" x14ac:dyDescent="0.2">
      <c r="H445" s="17"/>
    </row>
    <row r="446" spans="8:8" x14ac:dyDescent="0.2">
      <c r="H446" s="17"/>
    </row>
    <row r="447" spans="8:8" x14ac:dyDescent="0.2">
      <c r="H447" s="17"/>
    </row>
    <row r="448" spans="8:8" x14ac:dyDescent="0.2">
      <c r="H448" s="17"/>
    </row>
    <row r="449" spans="8:8" x14ac:dyDescent="0.2">
      <c r="H449" s="17"/>
    </row>
    <row r="450" spans="8:8" x14ac:dyDescent="0.2">
      <c r="H450" s="17"/>
    </row>
    <row r="451" spans="8:8" x14ac:dyDescent="0.2">
      <c r="H451" s="17"/>
    </row>
    <row r="452" spans="8:8" x14ac:dyDescent="0.2">
      <c r="H452" s="17"/>
    </row>
    <row r="453" spans="8:8" x14ac:dyDescent="0.2">
      <c r="H453" s="17"/>
    </row>
    <row r="454" spans="8:8" x14ac:dyDescent="0.2">
      <c r="H454" s="17"/>
    </row>
    <row r="455" spans="8:8" x14ac:dyDescent="0.2">
      <c r="H455" s="17"/>
    </row>
    <row r="456" spans="8:8" x14ac:dyDescent="0.2">
      <c r="H456" s="17"/>
    </row>
    <row r="457" spans="8:8" x14ac:dyDescent="0.2">
      <c r="H457" s="17"/>
    </row>
    <row r="458" spans="8:8" x14ac:dyDescent="0.2">
      <c r="H458" s="17"/>
    </row>
    <row r="459" spans="8:8" x14ac:dyDescent="0.2">
      <c r="H459" s="17"/>
    </row>
    <row r="460" spans="8:8" x14ac:dyDescent="0.2">
      <c r="H460" s="17"/>
    </row>
    <row r="461" spans="8:8" x14ac:dyDescent="0.2">
      <c r="H461" s="17"/>
    </row>
    <row r="462" spans="8:8" x14ac:dyDescent="0.2">
      <c r="H462" s="17"/>
    </row>
    <row r="463" spans="8:8" x14ac:dyDescent="0.2">
      <c r="H463" s="17"/>
    </row>
    <row r="464" spans="8:8" x14ac:dyDescent="0.2">
      <c r="H464" s="17"/>
    </row>
    <row r="465" spans="8:8" x14ac:dyDescent="0.2">
      <c r="H465" s="17"/>
    </row>
    <row r="466" spans="8:8" x14ac:dyDescent="0.2">
      <c r="H466" s="17"/>
    </row>
    <row r="467" spans="8:8" x14ac:dyDescent="0.2">
      <c r="H467" s="17"/>
    </row>
    <row r="468" spans="8:8" x14ac:dyDescent="0.2">
      <c r="H468" s="17"/>
    </row>
    <row r="469" spans="8:8" x14ac:dyDescent="0.2">
      <c r="H469" s="17"/>
    </row>
    <row r="470" spans="8:8" x14ac:dyDescent="0.2">
      <c r="H470" s="17"/>
    </row>
    <row r="471" spans="8:8" x14ac:dyDescent="0.2">
      <c r="H471" s="17"/>
    </row>
    <row r="472" spans="8:8" x14ac:dyDescent="0.2">
      <c r="H472" s="17"/>
    </row>
    <row r="473" spans="8:8" x14ac:dyDescent="0.2">
      <c r="H473" s="17"/>
    </row>
    <row r="474" spans="8:8" x14ac:dyDescent="0.2">
      <c r="H474" s="17"/>
    </row>
    <row r="475" spans="8:8" x14ac:dyDescent="0.2">
      <c r="H475" s="17"/>
    </row>
    <row r="476" spans="8:8" x14ac:dyDescent="0.2">
      <c r="H476" s="17"/>
    </row>
    <row r="477" spans="8:8" x14ac:dyDescent="0.2">
      <c r="H477" s="17"/>
    </row>
    <row r="478" spans="8:8" x14ac:dyDescent="0.2">
      <c r="H478" s="17"/>
    </row>
    <row r="479" spans="8:8" x14ac:dyDescent="0.2">
      <c r="H479" s="17"/>
    </row>
    <row r="480" spans="8:8" x14ac:dyDescent="0.2">
      <c r="H480" s="17"/>
    </row>
    <row r="481" spans="8:8" x14ac:dyDescent="0.2">
      <c r="H481" s="17"/>
    </row>
    <row r="482" spans="8:8" x14ac:dyDescent="0.2">
      <c r="H482" s="17"/>
    </row>
    <row r="483" spans="8:8" x14ac:dyDescent="0.2">
      <c r="H483" s="17"/>
    </row>
    <row r="484" spans="8:8" x14ac:dyDescent="0.2">
      <c r="H484" s="17"/>
    </row>
    <row r="485" spans="8:8" x14ac:dyDescent="0.2">
      <c r="H485" s="17"/>
    </row>
    <row r="486" spans="8:8" x14ac:dyDescent="0.2">
      <c r="H486" s="17"/>
    </row>
    <row r="487" spans="8:8" x14ac:dyDescent="0.2">
      <c r="H487" s="17"/>
    </row>
    <row r="488" spans="8:8" x14ac:dyDescent="0.2">
      <c r="H488" s="17"/>
    </row>
    <row r="489" spans="8:8" x14ac:dyDescent="0.2">
      <c r="H489" s="17"/>
    </row>
    <row r="490" spans="8:8" x14ac:dyDescent="0.2">
      <c r="H490" s="17"/>
    </row>
    <row r="491" spans="8:8" x14ac:dyDescent="0.2">
      <c r="H491" s="17"/>
    </row>
    <row r="492" spans="8:8" x14ac:dyDescent="0.2">
      <c r="H492" s="17"/>
    </row>
    <row r="493" spans="8:8" x14ac:dyDescent="0.2">
      <c r="H493" s="17"/>
    </row>
    <row r="494" spans="8:8" x14ac:dyDescent="0.2">
      <c r="H494" s="17"/>
    </row>
    <row r="495" spans="8:8" x14ac:dyDescent="0.2">
      <c r="H495" s="17"/>
    </row>
    <row r="496" spans="8:8" x14ac:dyDescent="0.2">
      <c r="H496" s="17"/>
    </row>
    <row r="497" spans="8:8" x14ac:dyDescent="0.2">
      <c r="H497" s="17"/>
    </row>
    <row r="498" spans="8:8" x14ac:dyDescent="0.2">
      <c r="H498" s="17"/>
    </row>
    <row r="499" spans="8:8" x14ac:dyDescent="0.2">
      <c r="H499" s="17"/>
    </row>
    <row r="500" spans="8:8" x14ac:dyDescent="0.2">
      <c r="H500" s="17"/>
    </row>
    <row r="501" spans="8:8" x14ac:dyDescent="0.2">
      <c r="H501" s="17"/>
    </row>
    <row r="502" spans="8:8" x14ac:dyDescent="0.2">
      <c r="H502" s="17"/>
    </row>
    <row r="503" spans="8:8" x14ac:dyDescent="0.2">
      <c r="H503" s="17"/>
    </row>
    <row r="504" spans="8:8" x14ac:dyDescent="0.2">
      <c r="H504" s="17"/>
    </row>
    <row r="505" spans="8:8" x14ac:dyDescent="0.2">
      <c r="H505" s="17"/>
    </row>
    <row r="506" spans="8:8" x14ac:dyDescent="0.2">
      <c r="H506" s="17"/>
    </row>
    <row r="507" spans="8:8" x14ac:dyDescent="0.2">
      <c r="H507" s="17"/>
    </row>
    <row r="508" spans="8:8" x14ac:dyDescent="0.2">
      <c r="H508" s="17"/>
    </row>
    <row r="509" spans="8:8" x14ac:dyDescent="0.2">
      <c r="H509" s="17"/>
    </row>
    <row r="510" spans="8:8" x14ac:dyDescent="0.2">
      <c r="H510" s="17"/>
    </row>
    <row r="511" spans="8:8" x14ac:dyDescent="0.2">
      <c r="H511" s="17"/>
    </row>
    <row r="512" spans="8:8" x14ac:dyDescent="0.2">
      <c r="H512" s="17"/>
    </row>
    <row r="513" spans="8:8" x14ac:dyDescent="0.2">
      <c r="H513" s="17"/>
    </row>
    <row r="514" spans="8:8" x14ac:dyDescent="0.2">
      <c r="H514" s="17"/>
    </row>
    <row r="515" spans="8:8" x14ac:dyDescent="0.2">
      <c r="H515" s="17"/>
    </row>
    <row r="516" spans="8:8" x14ac:dyDescent="0.2">
      <c r="H516" s="17"/>
    </row>
    <row r="517" spans="8:8" x14ac:dyDescent="0.2">
      <c r="H517" s="17"/>
    </row>
    <row r="518" spans="8:8" x14ac:dyDescent="0.2">
      <c r="H518" s="17"/>
    </row>
    <row r="519" spans="8:8" x14ac:dyDescent="0.2">
      <c r="H519" s="17"/>
    </row>
    <row r="520" spans="8:8" x14ac:dyDescent="0.2">
      <c r="H520" s="17"/>
    </row>
    <row r="521" spans="8:8" x14ac:dyDescent="0.2">
      <c r="H521" s="17"/>
    </row>
    <row r="522" spans="8:8" x14ac:dyDescent="0.2">
      <c r="H522" s="17"/>
    </row>
    <row r="523" spans="8:8" x14ac:dyDescent="0.2">
      <c r="H523" s="17"/>
    </row>
    <row r="524" spans="8:8" x14ac:dyDescent="0.2">
      <c r="H524" s="17"/>
    </row>
    <row r="525" spans="8:8" x14ac:dyDescent="0.2">
      <c r="H525" s="17"/>
    </row>
    <row r="526" spans="8:8" x14ac:dyDescent="0.2">
      <c r="H526" s="17"/>
    </row>
    <row r="527" spans="8:8" x14ac:dyDescent="0.2">
      <c r="H527" s="17"/>
    </row>
    <row r="528" spans="8:8" x14ac:dyDescent="0.2">
      <c r="H528" s="17"/>
    </row>
    <row r="529" spans="8:8" x14ac:dyDescent="0.2">
      <c r="H529" s="17"/>
    </row>
    <row r="530" spans="8:8" x14ac:dyDescent="0.2">
      <c r="H530" s="17"/>
    </row>
    <row r="531" spans="8:8" x14ac:dyDescent="0.2">
      <c r="H531" s="17"/>
    </row>
    <row r="532" spans="8:8" x14ac:dyDescent="0.2">
      <c r="H532" s="17"/>
    </row>
    <row r="533" spans="8:8" x14ac:dyDescent="0.2">
      <c r="H533" s="17"/>
    </row>
    <row r="534" spans="8:8" x14ac:dyDescent="0.2">
      <c r="H534" s="17"/>
    </row>
    <row r="535" spans="8:8" x14ac:dyDescent="0.2">
      <c r="H535" s="17"/>
    </row>
    <row r="536" spans="8:8" x14ac:dyDescent="0.2">
      <c r="H536" s="17"/>
    </row>
    <row r="537" spans="8:8" x14ac:dyDescent="0.2">
      <c r="H537" s="17"/>
    </row>
    <row r="538" spans="8:8" x14ac:dyDescent="0.2">
      <c r="H538" s="17"/>
    </row>
    <row r="539" spans="8:8" x14ac:dyDescent="0.2">
      <c r="H539" s="17"/>
    </row>
    <row r="540" spans="8:8" x14ac:dyDescent="0.2">
      <c r="H540" s="17"/>
    </row>
    <row r="541" spans="8:8" x14ac:dyDescent="0.2">
      <c r="H541" s="17"/>
    </row>
    <row r="542" spans="8:8" x14ac:dyDescent="0.2">
      <c r="H542" s="17"/>
    </row>
    <row r="543" spans="8:8" x14ac:dyDescent="0.2">
      <c r="H543" s="17"/>
    </row>
    <row r="544" spans="8:8" x14ac:dyDescent="0.2">
      <c r="H544" s="17"/>
    </row>
    <row r="545" spans="8:8" x14ac:dyDescent="0.2">
      <c r="H545" s="17"/>
    </row>
    <row r="546" spans="8:8" x14ac:dyDescent="0.2">
      <c r="H546" s="17"/>
    </row>
    <row r="547" spans="8:8" x14ac:dyDescent="0.2">
      <c r="H547" s="17"/>
    </row>
    <row r="548" spans="8:8" x14ac:dyDescent="0.2">
      <c r="H548" s="17"/>
    </row>
    <row r="549" spans="8:8" x14ac:dyDescent="0.2">
      <c r="H549" s="17"/>
    </row>
    <row r="550" spans="8:8" x14ac:dyDescent="0.2">
      <c r="H550" s="17"/>
    </row>
    <row r="551" spans="8:8" x14ac:dyDescent="0.2">
      <c r="H551" s="17"/>
    </row>
    <row r="552" spans="8:8" x14ac:dyDescent="0.2">
      <c r="H552" s="17"/>
    </row>
    <row r="553" spans="8:8" x14ac:dyDescent="0.2">
      <c r="H553" s="17"/>
    </row>
    <row r="554" spans="8:8" x14ac:dyDescent="0.2">
      <c r="H554" s="17"/>
    </row>
    <row r="555" spans="8:8" x14ac:dyDescent="0.2">
      <c r="H555" s="17"/>
    </row>
    <row r="556" spans="8:8" x14ac:dyDescent="0.2">
      <c r="H556" s="17"/>
    </row>
    <row r="557" spans="8:8" x14ac:dyDescent="0.2">
      <c r="H557" s="17"/>
    </row>
    <row r="558" spans="8:8" x14ac:dyDescent="0.2">
      <c r="H558" s="17"/>
    </row>
    <row r="559" spans="8:8" x14ac:dyDescent="0.2">
      <c r="H559" s="17"/>
    </row>
    <row r="560" spans="8:8" x14ac:dyDescent="0.2">
      <c r="H560" s="17"/>
    </row>
    <row r="561" spans="8:8" x14ac:dyDescent="0.2">
      <c r="H561" s="17"/>
    </row>
    <row r="562" spans="8:8" x14ac:dyDescent="0.2">
      <c r="H562" s="17"/>
    </row>
    <row r="563" spans="8:8" x14ac:dyDescent="0.2">
      <c r="H563" s="17"/>
    </row>
    <row r="564" spans="8:8" x14ac:dyDescent="0.2">
      <c r="H564" s="17"/>
    </row>
    <row r="565" spans="8:8" x14ac:dyDescent="0.2">
      <c r="H565" s="17"/>
    </row>
    <row r="566" spans="8:8" x14ac:dyDescent="0.2">
      <c r="H566" s="17"/>
    </row>
    <row r="567" spans="8:8" x14ac:dyDescent="0.2">
      <c r="H567" s="17"/>
    </row>
    <row r="568" spans="8:8" x14ac:dyDescent="0.2">
      <c r="H568" s="17"/>
    </row>
    <row r="569" spans="8:8" x14ac:dyDescent="0.2">
      <c r="H569" s="17"/>
    </row>
    <row r="570" spans="8:8" x14ac:dyDescent="0.2">
      <c r="H570" s="17"/>
    </row>
    <row r="571" spans="8:8" x14ac:dyDescent="0.2">
      <c r="H571" s="17"/>
    </row>
    <row r="572" spans="8:8" x14ac:dyDescent="0.2">
      <c r="H572" s="17"/>
    </row>
    <row r="573" spans="8:8" x14ac:dyDescent="0.2">
      <c r="H573" s="17"/>
    </row>
    <row r="574" spans="8:8" x14ac:dyDescent="0.2">
      <c r="H574" s="17"/>
    </row>
    <row r="575" spans="8:8" x14ac:dyDescent="0.2">
      <c r="H575" s="17"/>
    </row>
    <row r="576" spans="8:8" x14ac:dyDescent="0.2">
      <c r="H576" s="17"/>
    </row>
    <row r="577" spans="8:8" x14ac:dyDescent="0.2">
      <c r="H577" s="17"/>
    </row>
    <row r="578" spans="8:8" x14ac:dyDescent="0.2">
      <c r="H578" s="17"/>
    </row>
    <row r="579" spans="8:8" x14ac:dyDescent="0.2">
      <c r="H579" s="17"/>
    </row>
    <row r="580" spans="8:8" x14ac:dyDescent="0.2">
      <c r="H580" s="17"/>
    </row>
    <row r="581" spans="8:8" x14ac:dyDescent="0.2">
      <c r="H581" s="17"/>
    </row>
    <row r="582" spans="8:8" x14ac:dyDescent="0.2">
      <c r="H582" s="17"/>
    </row>
    <row r="583" spans="8:8" x14ac:dyDescent="0.2">
      <c r="H583" s="17"/>
    </row>
    <row r="584" spans="8:8" x14ac:dyDescent="0.2">
      <c r="H584" s="17"/>
    </row>
    <row r="585" spans="8:8" x14ac:dyDescent="0.2">
      <c r="H585" s="17"/>
    </row>
    <row r="586" spans="8:8" x14ac:dyDescent="0.2">
      <c r="H586" s="17"/>
    </row>
    <row r="587" spans="8:8" x14ac:dyDescent="0.2">
      <c r="H587" s="17"/>
    </row>
    <row r="588" spans="8:8" x14ac:dyDescent="0.2">
      <c r="H588" s="17"/>
    </row>
    <row r="589" spans="8:8" x14ac:dyDescent="0.2">
      <c r="H589" s="17"/>
    </row>
    <row r="590" spans="8:8" x14ac:dyDescent="0.2">
      <c r="H590" s="17"/>
    </row>
    <row r="591" spans="8:8" x14ac:dyDescent="0.2">
      <c r="H591" s="17"/>
    </row>
    <row r="592" spans="8:8" x14ac:dyDescent="0.2">
      <c r="H592" s="17"/>
    </row>
    <row r="593" spans="8:8" x14ac:dyDescent="0.2">
      <c r="H593" s="17"/>
    </row>
    <row r="594" spans="8:8" x14ac:dyDescent="0.2">
      <c r="H594" s="17"/>
    </row>
    <row r="595" spans="8:8" x14ac:dyDescent="0.2">
      <c r="H595" s="17"/>
    </row>
    <row r="596" spans="8:8" x14ac:dyDescent="0.2">
      <c r="H596" s="17"/>
    </row>
    <row r="597" spans="8:8" x14ac:dyDescent="0.2">
      <c r="H597" s="17"/>
    </row>
    <row r="598" spans="8:8" x14ac:dyDescent="0.2">
      <c r="H598" s="17"/>
    </row>
    <row r="599" spans="8:8" x14ac:dyDescent="0.2">
      <c r="H599" s="17"/>
    </row>
    <row r="600" spans="8:8" x14ac:dyDescent="0.2">
      <c r="H600" s="17"/>
    </row>
    <row r="601" spans="8:8" x14ac:dyDescent="0.2">
      <c r="H601" s="17"/>
    </row>
    <row r="602" spans="8:8" x14ac:dyDescent="0.2">
      <c r="H602" s="17"/>
    </row>
    <row r="603" spans="8:8" x14ac:dyDescent="0.2">
      <c r="H603" s="17"/>
    </row>
    <row r="604" spans="8:8" x14ac:dyDescent="0.2">
      <c r="H604" s="17"/>
    </row>
    <row r="605" spans="8:8" x14ac:dyDescent="0.2">
      <c r="H605" s="17"/>
    </row>
    <row r="606" spans="8:8" x14ac:dyDescent="0.2">
      <c r="H606" s="17"/>
    </row>
    <row r="607" spans="8:8" x14ac:dyDescent="0.2">
      <c r="H607" s="17"/>
    </row>
    <row r="608" spans="8:8" x14ac:dyDescent="0.2">
      <c r="H608" s="17"/>
    </row>
    <row r="609" spans="8:8" x14ac:dyDescent="0.2">
      <c r="H609" s="17"/>
    </row>
    <row r="610" spans="8:8" x14ac:dyDescent="0.2">
      <c r="H610" s="17"/>
    </row>
    <row r="611" spans="8:8" x14ac:dyDescent="0.2">
      <c r="H611" s="17"/>
    </row>
    <row r="612" spans="8:8" x14ac:dyDescent="0.2">
      <c r="H612" s="17"/>
    </row>
  </sheetData>
  <autoFilter ref="A4:H187"/>
  <mergeCells count="43">
    <mergeCell ref="A147:H147"/>
    <mergeCell ref="A190:G190"/>
    <mergeCell ref="A156:H156"/>
    <mergeCell ref="A157:H157"/>
    <mergeCell ref="A164:H164"/>
    <mergeCell ref="A173:H173"/>
    <mergeCell ref="A174:H174"/>
    <mergeCell ref="A179:H179"/>
    <mergeCell ref="A142:H142"/>
    <mergeCell ref="A126:H126"/>
    <mergeCell ref="A111:H111"/>
    <mergeCell ref="A117:H117"/>
    <mergeCell ref="A141:H141"/>
    <mergeCell ref="A125:H125"/>
    <mergeCell ref="A110:H110"/>
    <mergeCell ref="A132:G132"/>
    <mergeCell ref="A65:H65"/>
    <mergeCell ref="A95:H95"/>
    <mergeCell ref="A96:H96"/>
    <mergeCell ref="A101:G101"/>
    <mergeCell ref="A81:H81"/>
    <mergeCell ref="A71:H71"/>
    <mergeCell ref="A80:H80"/>
    <mergeCell ref="A88:H88"/>
    <mergeCell ref="A5:H5"/>
    <mergeCell ref="A52:H52"/>
    <mergeCell ref="A2:A3"/>
    <mergeCell ref="A6:H6"/>
    <mergeCell ref="A12:G12"/>
    <mergeCell ref="G2:G3"/>
    <mergeCell ref="B1:B3"/>
    <mergeCell ref="C1:C2"/>
    <mergeCell ref="D1:F2"/>
    <mergeCell ref="H2:H3"/>
    <mergeCell ref="A21:H21"/>
    <mergeCell ref="A22:H22"/>
    <mergeCell ref="A64:H64"/>
    <mergeCell ref="A27:G27"/>
    <mergeCell ref="A42:G42"/>
    <mergeCell ref="A51:H51"/>
    <mergeCell ref="A56:G56"/>
    <mergeCell ref="A36:H36"/>
    <mergeCell ref="A37:H37"/>
  </mergeCells>
  <phoneticPr fontId="11" type="noConversion"/>
  <printOptions horizontalCentered="1"/>
  <pageMargins left="0.59055118110236227" right="0.59055118110236227" top="0.74803149606299213" bottom="0.74803149606299213" header="0.31496062992125984" footer="0.31496062992125984"/>
  <pageSetup paperSize="9" scale="88" fitToHeight="3" orientation="portrait" verticalDpi="0" r:id="rId1"/>
  <rowBreaks count="2" manualBreakCount="2">
    <brk id="63" max="7" man="1"/>
    <brk id="131" max="7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09"/>
  <sheetViews>
    <sheetView tabSelected="1" view="pageBreakPreview" zoomScale="115" zoomScaleNormal="130" zoomScaleSheetLayoutView="115" zoomScalePageLayoutView="82" workbookViewId="0">
      <pane ySplit="4" topLeftCell="A5" activePane="bottomLeft" state="frozen"/>
      <selection pane="bottomLeft" activeCell="B17" sqref="B17"/>
    </sheetView>
  </sheetViews>
  <sheetFormatPr defaultColWidth="9.140625" defaultRowHeight="11.25" x14ac:dyDescent="0.2"/>
  <cols>
    <col min="1" max="1" width="8.42578125" style="93" customWidth="1"/>
    <col min="2" max="2" width="40" style="93" customWidth="1"/>
    <col min="3" max="3" width="11.5703125" style="93" customWidth="1"/>
    <col min="4" max="4" width="11.7109375" style="93" customWidth="1"/>
    <col min="5" max="5" width="11.28515625" style="93" customWidth="1"/>
    <col min="6" max="6" width="11" style="93" customWidth="1"/>
    <col min="7" max="7" width="11.28515625" style="93" customWidth="1"/>
    <col min="8" max="8" width="12" style="87" customWidth="1"/>
    <col min="9" max="16384" width="9.140625" style="85"/>
  </cols>
  <sheetData>
    <row r="1" spans="1:8" ht="40.5" customHeight="1" x14ac:dyDescent="0.2">
      <c r="A1" s="103" t="s">
        <v>2</v>
      </c>
      <c r="B1" s="134" t="s">
        <v>3</v>
      </c>
      <c r="C1" s="133" t="s">
        <v>55</v>
      </c>
      <c r="D1" s="133" t="s">
        <v>4</v>
      </c>
      <c r="E1" s="133"/>
      <c r="F1" s="133"/>
      <c r="G1" s="103" t="s">
        <v>134</v>
      </c>
      <c r="H1" s="103" t="s">
        <v>144</v>
      </c>
    </row>
    <row r="2" spans="1:8" ht="13.5" customHeight="1" x14ac:dyDescent="0.2">
      <c r="A2" s="134" t="s">
        <v>135</v>
      </c>
      <c r="B2" s="136"/>
      <c r="C2" s="133"/>
      <c r="D2" s="133"/>
      <c r="E2" s="133"/>
      <c r="F2" s="133"/>
      <c r="G2" s="134" t="s">
        <v>5</v>
      </c>
      <c r="H2" s="134" t="s">
        <v>145</v>
      </c>
    </row>
    <row r="3" spans="1:8" ht="12.75" x14ac:dyDescent="0.2">
      <c r="A3" s="135"/>
      <c r="B3" s="135"/>
      <c r="C3" s="86" t="s">
        <v>78</v>
      </c>
      <c r="D3" s="103" t="s">
        <v>6</v>
      </c>
      <c r="E3" s="103" t="s">
        <v>7</v>
      </c>
      <c r="F3" s="103" t="s">
        <v>8</v>
      </c>
      <c r="G3" s="135"/>
      <c r="H3" s="135"/>
    </row>
    <row r="4" spans="1:8" x14ac:dyDescent="0.2">
      <c r="A4" s="87">
        <v>1</v>
      </c>
      <c r="B4" s="87">
        <v>2</v>
      </c>
      <c r="C4" s="87">
        <v>3</v>
      </c>
      <c r="D4" s="87">
        <v>4</v>
      </c>
      <c r="E4" s="87">
        <v>5</v>
      </c>
      <c r="F4" s="87">
        <v>6</v>
      </c>
      <c r="G4" s="87">
        <v>7</v>
      </c>
      <c r="H4" s="87">
        <v>8</v>
      </c>
    </row>
    <row r="5" spans="1:8" ht="11.25" customHeight="1" x14ac:dyDescent="0.2">
      <c r="A5" s="130" t="s">
        <v>47</v>
      </c>
      <c r="B5" s="131"/>
      <c r="C5" s="131"/>
      <c r="D5" s="131"/>
      <c r="E5" s="131"/>
      <c r="F5" s="131"/>
      <c r="G5" s="131"/>
      <c r="H5" s="132"/>
    </row>
    <row r="6" spans="1:8" ht="11.25" customHeight="1" x14ac:dyDescent="0.2">
      <c r="A6" s="130" t="s">
        <v>10</v>
      </c>
      <c r="B6" s="131"/>
      <c r="C6" s="131"/>
      <c r="D6" s="131"/>
      <c r="E6" s="131"/>
      <c r="F6" s="131"/>
      <c r="G6" s="131"/>
      <c r="H6" s="132"/>
    </row>
    <row r="7" spans="1:8" ht="11.25" customHeight="1" x14ac:dyDescent="0.2">
      <c r="A7" s="105">
        <v>411</v>
      </c>
      <c r="B7" s="106" t="s">
        <v>105</v>
      </c>
      <c r="C7" s="107" t="s">
        <v>53</v>
      </c>
      <c r="D7" s="102">
        <v>17.3</v>
      </c>
      <c r="E7" s="102">
        <v>16.739999999999998</v>
      </c>
      <c r="F7" s="102">
        <v>89.82</v>
      </c>
      <c r="G7" s="102">
        <v>578.29999999999995</v>
      </c>
      <c r="H7" s="102">
        <v>26.31</v>
      </c>
    </row>
    <row r="8" spans="1:8" ht="11.25" customHeight="1" x14ac:dyDescent="0.2">
      <c r="A8" s="108" t="s">
        <v>108</v>
      </c>
      <c r="B8" s="109" t="s">
        <v>51</v>
      </c>
      <c r="C8" s="104" t="s">
        <v>129</v>
      </c>
      <c r="D8" s="88">
        <v>1.17</v>
      </c>
      <c r="E8" s="88">
        <v>0.95</v>
      </c>
      <c r="F8" s="88">
        <v>2.9</v>
      </c>
      <c r="G8" s="88">
        <v>23.74</v>
      </c>
      <c r="H8" s="101">
        <v>6.53</v>
      </c>
    </row>
    <row r="9" spans="1:8" ht="11.25" customHeight="1" x14ac:dyDescent="0.2">
      <c r="A9" s="95">
        <v>1009</v>
      </c>
      <c r="B9" s="96" t="s">
        <v>17</v>
      </c>
      <c r="C9" s="97">
        <v>200</v>
      </c>
      <c r="D9" s="89">
        <v>0.2</v>
      </c>
      <c r="E9" s="89">
        <v>0</v>
      </c>
      <c r="F9" s="89">
        <v>15</v>
      </c>
      <c r="G9" s="89">
        <v>56</v>
      </c>
      <c r="H9" s="110">
        <v>2.96</v>
      </c>
    </row>
    <row r="10" spans="1:8" ht="11.25" customHeight="1" x14ac:dyDescent="0.2">
      <c r="A10" s="108"/>
      <c r="B10" s="99" t="s">
        <v>306</v>
      </c>
      <c r="C10" s="100">
        <v>180</v>
      </c>
      <c r="D10" s="98">
        <v>0.33</v>
      </c>
      <c r="E10" s="98">
        <v>0</v>
      </c>
      <c r="F10" s="98">
        <v>14.44</v>
      </c>
      <c r="G10" s="98">
        <v>38.299999999999997</v>
      </c>
      <c r="H10" s="110">
        <v>31.3</v>
      </c>
    </row>
    <row r="11" spans="1:8" ht="11.25" customHeight="1" x14ac:dyDescent="0.2">
      <c r="A11" s="90"/>
      <c r="B11" s="91" t="s">
        <v>136</v>
      </c>
      <c r="C11" s="86">
        <f>200+5+30+10+200+180</f>
        <v>625</v>
      </c>
      <c r="D11" s="92">
        <f>SUM(D7:D10)</f>
        <v>18.999999999999996</v>
      </c>
      <c r="E11" s="92">
        <f>SUM(E7:E10)</f>
        <v>17.689999999999998</v>
      </c>
      <c r="F11" s="92">
        <f>SUM(F7:F10)</f>
        <v>122.16</v>
      </c>
      <c r="G11" s="92">
        <f>SUM(G7:G10)</f>
        <v>696.33999999999992</v>
      </c>
      <c r="H11" s="92">
        <f>SUM(H7:H10)</f>
        <v>67.099999999999994</v>
      </c>
    </row>
    <row r="12" spans="1:8" x14ac:dyDescent="0.2">
      <c r="H12" s="94"/>
    </row>
    <row r="13" spans="1:8" x14ac:dyDescent="0.2">
      <c r="H13" s="94"/>
    </row>
    <row r="14" spans="1:8" x14ac:dyDescent="0.2">
      <c r="H14" s="94"/>
    </row>
    <row r="15" spans="1:8" x14ac:dyDescent="0.2">
      <c r="H15" s="94"/>
    </row>
    <row r="16" spans="1:8" x14ac:dyDescent="0.2">
      <c r="H16" s="94"/>
    </row>
    <row r="17" spans="8:8" x14ac:dyDescent="0.2">
      <c r="H17" s="94"/>
    </row>
    <row r="18" spans="8:8" x14ac:dyDescent="0.2">
      <c r="H18" s="94"/>
    </row>
    <row r="19" spans="8:8" x14ac:dyDescent="0.2">
      <c r="H19" s="94"/>
    </row>
    <row r="20" spans="8:8" x14ac:dyDescent="0.2">
      <c r="H20" s="94"/>
    </row>
    <row r="21" spans="8:8" x14ac:dyDescent="0.2">
      <c r="H21" s="94"/>
    </row>
    <row r="22" spans="8:8" x14ac:dyDescent="0.2">
      <c r="H22" s="94"/>
    </row>
    <row r="23" spans="8:8" x14ac:dyDescent="0.2">
      <c r="H23" s="94"/>
    </row>
    <row r="24" spans="8:8" x14ac:dyDescent="0.2">
      <c r="H24" s="94"/>
    </row>
    <row r="25" spans="8:8" x14ac:dyDescent="0.2">
      <c r="H25" s="94"/>
    </row>
    <row r="26" spans="8:8" x14ac:dyDescent="0.2">
      <c r="H26" s="94"/>
    </row>
    <row r="27" spans="8:8" x14ac:dyDescent="0.2">
      <c r="H27" s="94"/>
    </row>
    <row r="28" spans="8:8" x14ac:dyDescent="0.2">
      <c r="H28" s="94"/>
    </row>
    <row r="29" spans="8:8" x14ac:dyDescent="0.2">
      <c r="H29" s="94"/>
    </row>
    <row r="30" spans="8:8" x14ac:dyDescent="0.2">
      <c r="H30" s="94"/>
    </row>
    <row r="31" spans="8:8" x14ac:dyDescent="0.2">
      <c r="H31" s="94"/>
    </row>
    <row r="32" spans="8:8" x14ac:dyDescent="0.2">
      <c r="H32" s="94"/>
    </row>
    <row r="33" spans="8:8" x14ac:dyDescent="0.2">
      <c r="H33" s="94"/>
    </row>
    <row r="34" spans="8:8" x14ac:dyDescent="0.2">
      <c r="H34" s="94"/>
    </row>
    <row r="35" spans="8:8" x14ac:dyDescent="0.2">
      <c r="H35" s="94"/>
    </row>
    <row r="36" spans="8:8" x14ac:dyDescent="0.2">
      <c r="H36" s="94"/>
    </row>
    <row r="37" spans="8:8" x14ac:dyDescent="0.2">
      <c r="H37" s="94"/>
    </row>
    <row r="38" spans="8:8" x14ac:dyDescent="0.2">
      <c r="H38" s="94"/>
    </row>
    <row r="39" spans="8:8" x14ac:dyDescent="0.2">
      <c r="H39" s="94"/>
    </row>
    <row r="40" spans="8:8" x14ac:dyDescent="0.2">
      <c r="H40" s="94"/>
    </row>
    <row r="41" spans="8:8" x14ac:dyDescent="0.2">
      <c r="H41" s="94"/>
    </row>
    <row r="42" spans="8:8" x14ac:dyDescent="0.2">
      <c r="H42" s="94"/>
    </row>
    <row r="43" spans="8:8" x14ac:dyDescent="0.2">
      <c r="H43" s="94"/>
    </row>
    <row r="44" spans="8:8" x14ac:dyDescent="0.2">
      <c r="H44" s="94"/>
    </row>
    <row r="45" spans="8:8" x14ac:dyDescent="0.2">
      <c r="H45" s="94"/>
    </row>
    <row r="46" spans="8:8" x14ac:dyDescent="0.2">
      <c r="H46" s="94"/>
    </row>
    <row r="47" spans="8:8" x14ac:dyDescent="0.2">
      <c r="H47" s="94"/>
    </row>
    <row r="48" spans="8:8" x14ac:dyDescent="0.2">
      <c r="H48" s="94"/>
    </row>
    <row r="49" spans="8:8" x14ac:dyDescent="0.2">
      <c r="H49" s="94"/>
    </row>
    <row r="50" spans="8:8" x14ac:dyDescent="0.2">
      <c r="H50" s="94"/>
    </row>
    <row r="51" spans="8:8" x14ac:dyDescent="0.2">
      <c r="H51" s="94"/>
    </row>
    <row r="52" spans="8:8" x14ac:dyDescent="0.2">
      <c r="H52" s="94"/>
    </row>
    <row r="53" spans="8:8" x14ac:dyDescent="0.2">
      <c r="H53" s="94"/>
    </row>
    <row r="54" spans="8:8" x14ac:dyDescent="0.2">
      <c r="H54" s="94"/>
    </row>
    <row r="55" spans="8:8" x14ac:dyDescent="0.2">
      <c r="H55" s="94"/>
    </row>
    <row r="56" spans="8:8" x14ac:dyDescent="0.2">
      <c r="H56" s="94"/>
    </row>
    <row r="57" spans="8:8" x14ac:dyDescent="0.2">
      <c r="H57" s="94"/>
    </row>
    <row r="58" spans="8:8" x14ac:dyDescent="0.2">
      <c r="H58" s="94"/>
    </row>
    <row r="59" spans="8:8" x14ac:dyDescent="0.2">
      <c r="H59" s="94"/>
    </row>
    <row r="60" spans="8:8" x14ac:dyDescent="0.2">
      <c r="H60" s="94"/>
    </row>
    <row r="61" spans="8:8" x14ac:dyDescent="0.2">
      <c r="H61" s="94"/>
    </row>
    <row r="62" spans="8:8" x14ac:dyDescent="0.2">
      <c r="H62" s="94"/>
    </row>
    <row r="63" spans="8:8" x14ac:dyDescent="0.2">
      <c r="H63" s="94"/>
    </row>
    <row r="64" spans="8:8" x14ac:dyDescent="0.2">
      <c r="H64" s="94"/>
    </row>
    <row r="65" spans="8:8" x14ac:dyDescent="0.2">
      <c r="H65" s="94"/>
    </row>
    <row r="66" spans="8:8" x14ac:dyDescent="0.2">
      <c r="H66" s="94"/>
    </row>
    <row r="67" spans="8:8" x14ac:dyDescent="0.2">
      <c r="H67" s="94"/>
    </row>
    <row r="68" spans="8:8" x14ac:dyDescent="0.2">
      <c r="H68" s="94"/>
    </row>
    <row r="69" spans="8:8" x14ac:dyDescent="0.2">
      <c r="H69" s="94"/>
    </row>
    <row r="70" spans="8:8" x14ac:dyDescent="0.2">
      <c r="H70" s="94"/>
    </row>
    <row r="71" spans="8:8" x14ac:dyDescent="0.2">
      <c r="H71" s="94"/>
    </row>
    <row r="72" spans="8:8" x14ac:dyDescent="0.2">
      <c r="H72" s="94"/>
    </row>
    <row r="73" spans="8:8" x14ac:dyDescent="0.2">
      <c r="H73" s="94"/>
    </row>
    <row r="74" spans="8:8" x14ac:dyDescent="0.2">
      <c r="H74" s="94"/>
    </row>
    <row r="75" spans="8:8" x14ac:dyDescent="0.2">
      <c r="H75" s="94"/>
    </row>
    <row r="76" spans="8:8" x14ac:dyDescent="0.2">
      <c r="H76" s="94"/>
    </row>
    <row r="77" spans="8:8" x14ac:dyDescent="0.2">
      <c r="H77" s="94"/>
    </row>
    <row r="78" spans="8:8" x14ac:dyDescent="0.2">
      <c r="H78" s="94"/>
    </row>
    <row r="79" spans="8:8" x14ac:dyDescent="0.2">
      <c r="H79" s="94"/>
    </row>
    <row r="80" spans="8:8" x14ac:dyDescent="0.2">
      <c r="H80" s="94"/>
    </row>
    <row r="81" spans="8:8" x14ac:dyDescent="0.2">
      <c r="H81" s="94"/>
    </row>
    <row r="82" spans="8:8" x14ac:dyDescent="0.2">
      <c r="H82" s="94"/>
    </row>
    <row r="83" spans="8:8" x14ac:dyDescent="0.2">
      <c r="H83" s="94"/>
    </row>
    <row r="84" spans="8:8" x14ac:dyDescent="0.2">
      <c r="H84" s="94"/>
    </row>
    <row r="85" spans="8:8" x14ac:dyDescent="0.2">
      <c r="H85" s="94"/>
    </row>
    <row r="86" spans="8:8" x14ac:dyDescent="0.2">
      <c r="H86" s="94"/>
    </row>
    <row r="87" spans="8:8" x14ac:dyDescent="0.2">
      <c r="H87" s="94"/>
    </row>
    <row r="88" spans="8:8" x14ac:dyDescent="0.2">
      <c r="H88" s="94"/>
    </row>
    <row r="89" spans="8:8" x14ac:dyDescent="0.2">
      <c r="H89" s="94"/>
    </row>
    <row r="90" spans="8:8" x14ac:dyDescent="0.2">
      <c r="H90" s="94"/>
    </row>
    <row r="91" spans="8:8" x14ac:dyDescent="0.2">
      <c r="H91" s="94"/>
    </row>
    <row r="92" spans="8:8" x14ac:dyDescent="0.2">
      <c r="H92" s="94"/>
    </row>
    <row r="93" spans="8:8" x14ac:dyDescent="0.2">
      <c r="H93" s="94"/>
    </row>
    <row r="94" spans="8:8" x14ac:dyDescent="0.2">
      <c r="H94" s="94"/>
    </row>
    <row r="95" spans="8:8" x14ac:dyDescent="0.2">
      <c r="H95" s="94"/>
    </row>
    <row r="96" spans="8:8" x14ac:dyDescent="0.2">
      <c r="H96" s="94"/>
    </row>
    <row r="97" spans="8:8" x14ac:dyDescent="0.2">
      <c r="H97" s="94"/>
    </row>
    <row r="98" spans="8:8" x14ac:dyDescent="0.2">
      <c r="H98" s="94"/>
    </row>
    <row r="99" spans="8:8" x14ac:dyDescent="0.2">
      <c r="H99" s="94"/>
    </row>
    <row r="100" spans="8:8" x14ac:dyDescent="0.2">
      <c r="H100" s="94"/>
    </row>
    <row r="101" spans="8:8" x14ac:dyDescent="0.2">
      <c r="H101" s="94"/>
    </row>
    <row r="102" spans="8:8" x14ac:dyDescent="0.2">
      <c r="H102" s="94"/>
    </row>
    <row r="103" spans="8:8" x14ac:dyDescent="0.2">
      <c r="H103" s="94"/>
    </row>
    <row r="104" spans="8:8" x14ac:dyDescent="0.2">
      <c r="H104" s="94"/>
    </row>
    <row r="105" spans="8:8" x14ac:dyDescent="0.2">
      <c r="H105" s="94"/>
    </row>
    <row r="106" spans="8:8" x14ac:dyDescent="0.2">
      <c r="H106" s="94"/>
    </row>
    <row r="107" spans="8:8" x14ac:dyDescent="0.2">
      <c r="H107" s="94"/>
    </row>
    <row r="108" spans="8:8" x14ac:dyDescent="0.2">
      <c r="H108" s="94"/>
    </row>
    <row r="109" spans="8:8" x14ac:dyDescent="0.2">
      <c r="H109" s="94"/>
    </row>
    <row r="110" spans="8:8" x14ac:dyDescent="0.2">
      <c r="H110" s="94"/>
    </row>
    <row r="111" spans="8:8" x14ac:dyDescent="0.2">
      <c r="H111" s="94"/>
    </row>
    <row r="112" spans="8:8" x14ac:dyDescent="0.2">
      <c r="H112" s="94"/>
    </row>
    <row r="113" spans="8:8" x14ac:dyDescent="0.2">
      <c r="H113" s="94"/>
    </row>
    <row r="114" spans="8:8" x14ac:dyDescent="0.2">
      <c r="H114" s="94"/>
    </row>
    <row r="115" spans="8:8" x14ac:dyDescent="0.2">
      <c r="H115" s="94"/>
    </row>
    <row r="116" spans="8:8" x14ac:dyDescent="0.2">
      <c r="H116" s="94"/>
    </row>
    <row r="117" spans="8:8" x14ac:dyDescent="0.2">
      <c r="H117" s="94"/>
    </row>
    <row r="118" spans="8:8" x14ac:dyDescent="0.2">
      <c r="H118" s="94"/>
    </row>
    <row r="119" spans="8:8" x14ac:dyDescent="0.2">
      <c r="H119" s="94"/>
    </row>
    <row r="120" spans="8:8" x14ac:dyDescent="0.2">
      <c r="H120" s="94"/>
    </row>
    <row r="121" spans="8:8" x14ac:dyDescent="0.2">
      <c r="H121" s="94"/>
    </row>
    <row r="122" spans="8:8" x14ac:dyDescent="0.2">
      <c r="H122" s="94"/>
    </row>
    <row r="123" spans="8:8" x14ac:dyDescent="0.2">
      <c r="H123" s="94"/>
    </row>
    <row r="124" spans="8:8" x14ac:dyDescent="0.2">
      <c r="H124" s="94"/>
    </row>
    <row r="125" spans="8:8" x14ac:dyDescent="0.2">
      <c r="H125" s="94"/>
    </row>
    <row r="126" spans="8:8" x14ac:dyDescent="0.2">
      <c r="H126" s="94"/>
    </row>
    <row r="127" spans="8:8" x14ac:dyDescent="0.2">
      <c r="H127" s="94"/>
    </row>
    <row r="128" spans="8:8" x14ac:dyDescent="0.2">
      <c r="H128" s="94"/>
    </row>
    <row r="129" spans="8:8" x14ac:dyDescent="0.2">
      <c r="H129" s="94"/>
    </row>
    <row r="130" spans="8:8" x14ac:dyDescent="0.2">
      <c r="H130" s="94"/>
    </row>
    <row r="131" spans="8:8" x14ac:dyDescent="0.2">
      <c r="H131" s="94"/>
    </row>
    <row r="132" spans="8:8" x14ac:dyDescent="0.2">
      <c r="H132" s="94"/>
    </row>
    <row r="133" spans="8:8" x14ac:dyDescent="0.2">
      <c r="H133" s="94"/>
    </row>
    <row r="134" spans="8:8" x14ac:dyDescent="0.2">
      <c r="H134" s="94"/>
    </row>
    <row r="135" spans="8:8" x14ac:dyDescent="0.2">
      <c r="H135" s="94"/>
    </row>
    <row r="136" spans="8:8" x14ac:dyDescent="0.2">
      <c r="H136" s="94"/>
    </row>
    <row r="137" spans="8:8" x14ac:dyDescent="0.2">
      <c r="H137" s="94"/>
    </row>
    <row r="138" spans="8:8" x14ac:dyDescent="0.2">
      <c r="H138" s="94"/>
    </row>
    <row r="139" spans="8:8" x14ac:dyDescent="0.2">
      <c r="H139" s="94"/>
    </row>
    <row r="140" spans="8:8" x14ac:dyDescent="0.2">
      <c r="H140" s="94"/>
    </row>
    <row r="141" spans="8:8" x14ac:dyDescent="0.2">
      <c r="H141" s="94"/>
    </row>
    <row r="142" spans="8:8" x14ac:dyDescent="0.2">
      <c r="H142" s="94"/>
    </row>
    <row r="143" spans="8:8" x14ac:dyDescent="0.2">
      <c r="H143" s="94"/>
    </row>
    <row r="144" spans="8:8" x14ac:dyDescent="0.2">
      <c r="H144" s="94"/>
    </row>
    <row r="145" spans="8:8" x14ac:dyDescent="0.2">
      <c r="H145" s="94"/>
    </row>
    <row r="146" spans="8:8" x14ac:dyDescent="0.2">
      <c r="H146" s="94"/>
    </row>
    <row r="147" spans="8:8" x14ac:dyDescent="0.2">
      <c r="H147" s="94"/>
    </row>
    <row r="148" spans="8:8" x14ac:dyDescent="0.2">
      <c r="H148" s="94"/>
    </row>
    <row r="149" spans="8:8" x14ac:dyDescent="0.2">
      <c r="H149" s="94"/>
    </row>
    <row r="150" spans="8:8" x14ac:dyDescent="0.2">
      <c r="H150" s="94"/>
    </row>
    <row r="151" spans="8:8" x14ac:dyDescent="0.2">
      <c r="H151" s="94"/>
    </row>
    <row r="152" spans="8:8" x14ac:dyDescent="0.2">
      <c r="H152" s="94"/>
    </row>
    <row r="153" spans="8:8" x14ac:dyDescent="0.2">
      <c r="H153" s="94"/>
    </row>
    <row r="154" spans="8:8" x14ac:dyDescent="0.2">
      <c r="H154" s="94"/>
    </row>
    <row r="155" spans="8:8" x14ac:dyDescent="0.2">
      <c r="H155" s="94"/>
    </row>
    <row r="156" spans="8:8" x14ac:dyDescent="0.2">
      <c r="H156" s="94"/>
    </row>
    <row r="157" spans="8:8" x14ac:dyDescent="0.2">
      <c r="H157" s="94"/>
    </row>
    <row r="158" spans="8:8" x14ac:dyDescent="0.2">
      <c r="H158" s="94"/>
    </row>
    <row r="159" spans="8:8" x14ac:dyDescent="0.2">
      <c r="H159" s="94"/>
    </row>
    <row r="160" spans="8:8" x14ac:dyDescent="0.2">
      <c r="H160" s="94"/>
    </row>
    <row r="161" spans="8:8" x14ac:dyDescent="0.2">
      <c r="H161" s="94"/>
    </row>
    <row r="162" spans="8:8" x14ac:dyDescent="0.2">
      <c r="H162" s="94"/>
    </row>
    <row r="163" spans="8:8" x14ac:dyDescent="0.2">
      <c r="H163" s="94"/>
    </row>
    <row r="164" spans="8:8" x14ac:dyDescent="0.2">
      <c r="H164" s="94"/>
    </row>
    <row r="165" spans="8:8" x14ac:dyDescent="0.2">
      <c r="H165" s="94"/>
    </row>
    <row r="166" spans="8:8" x14ac:dyDescent="0.2">
      <c r="H166" s="94"/>
    </row>
    <row r="167" spans="8:8" x14ac:dyDescent="0.2">
      <c r="H167" s="94"/>
    </row>
    <row r="168" spans="8:8" x14ac:dyDescent="0.2">
      <c r="H168" s="94"/>
    </row>
    <row r="169" spans="8:8" x14ac:dyDescent="0.2">
      <c r="H169" s="94"/>
    </row>
    <row r="170" spans="8:8" x14ac:dyDescent="0.2">
      <c r="H170" s="94"/>
    </row>
    <row r="171" spans="8:8" x14ac:dyDescent="0.2">
      <c r="H171" s="94"/>
    </row>
    <row r="172" spans="8:8" x14ac:dyDescent="0.2">
      <c r="H172" s="94"/>
    </row>
    <row r="173" spans="8:8" x14ac:dyDescent="0.2">
      <c r="H173" s="94"/>
    </row>
    <row r="174" spans="8:8" x14ac:dyDescent="0.2">
      <c r="H174" s="94"/>
    </row>
    <row r="175" spans="8:8" x14ac:dyDescent="0.2">
      <c r="H175" s="94"/>
    </row>
    <row r="176" spans="8:8" x14ac:dyDescent="0.2">
      <c r="H176" s="94"/>
    </row>
    <row r="177" spans="8:8" x14ac:dyDescent="0.2">
      <c r="H177" s="94"/>
    </row>
    <row r="178" spans="8:8" x14ac:dyDescent="0.2">
      <c r="H178" s="94"/>
    </row>
    <row r="179" spans="8:8" x14ac:dyDescent="0.2">
      <c r="H179" s="94"/>
    </row>
    <row r="180" spans="8:8" x14ac:dyDescent="0.2">
      <c r="H180" s="94"/>
    </row>
    <row r="181" spans="8:8" x14ac:dyDescent="0.2">
      <c r="H181" s="94"/>
    </row>
    <row r="182" spans="8:8" x14ac:dyDescent="0.2">
      <c r="H182" s="94"/>
    </row>
    <row r="183" spans="8:8" x14ac:dyDescent="0.2">
      <c r="H183" s="94"/>
    </row>
    <row r="184" spans="8:8" x14ac:dyDescent="0.2">
      <c r="H184" s="94"/>
    </row>
    <row r="185" spans="8:8" x14ac:dyDescent="0.2">
      <c r="H185" s="94"/>
    </row>
    <row r="186" spans="8:8" x14ac:dyDescent="0.2">
      <c r="H186" s="94"/>
    </row>
    <row r="187" spans="8:8" x14ac:dyDescent="0.2">
      <c r="H187" s="94"/>
    </row>
    <row r="188" spans="8:8" x14ac:dyDescent="0.2">
      <c r="H188" s="94"/>
    </row>
    <row r="189" spans="8:8" x14ac:dyDescent="0.2">
      <c r="H189" s="94"/>
    </row>
    <row r="190" spans="8:8" x14ac:dyDescent="0.2">
      <c r="H190" s="94"/>
    </row>
    <row r="191" spans="8:8" x14ac:dyDescent="0.2">
      <c r="H191" s="94"/>
    </row>
    <row r="192" spans="8:8" x14ac:dyDescent="0.2">
      <c r="H192" s="94"/>
    </row>
    <row r="193" spans="8:8" x14ac:dyDescent="0.2">
      <c r="H193" s="94"/>
    </row>
    <row r="194" spans="8:8" x14ac:dyDescent="0.2">
      <c r="H194" s="94"/>
    </row>
    <row r="195" spans="8:8" x14ac:dyDescent="0.2">
      <c r="H195" s="94"/>
    </row>
    <row r="196" spans="8:8" x14ac:dyDescent="0.2">
      <c r="H196" s="94"/>
    </row>
    <row r="197" spans="8:8" x14ac:dyDescent="0.2">
      <c r="H197" s="94"/>
    </row>
    <row r="198" spans="8:8" x14ac:dyDescent="0.2">
      <c r="H198" s="94"/>
    </row>
    <row r="199" spans="8:8" x14ac:dyDescent="0.2">
      <c r="H199" s="94"/>
    </row>
    <row r="200" spans="8:8" x14ac:dyDescent="0.2">
      <c r="H200" s="94"/>
    </row>
    <row r="201" spans="8:8" x14ac:dyDescent="0.2">
      <c r="H201" s="94"/>
    </row>
    <row r="202" spans="8:8" x14ac:dyDescent="0.2">
      <c r="H202" s="94"/>
    </row>
    <row r="203" spans="8:8" x14ac:dyDescent="0.2">
      <c r="H203" s="94"/>
    </row>
    <row r="204" spans="8:8" x14ac:dyDescent="0.2">
      <c r="H204" s="94"/>
    </row>
    <row r="205" spans="8:8" x14ac:dyDescent="0.2">
      <c r="H205" s="94"/>
    </row>
    <row r="206" spans="8:8" x14ac:dyDescent="0.2">
      <c r="H206" s="94"/>
    </row>
    <row r="207" spans="8:8" x14ac:dyDescent="0.2">
      <c r="H207" s="94"/>
    </row>
    <row r="208" spans="8:8" x14ac:dyDescent="0.2">
      <c r="H208" s="94"/>
    </row>
    <row r="209" spans="8:8" x14ac:dyDescent="0.2">
      <c r="H209" s="94"/>
    </row>
    <row r="210" spans="8:8" x14ac:dyDescent="0.2">
      <c r="H210" s="94"/>
    </row>
    <row r="211" spans="8:8" x14ac:dyDescent="0.2">
      <c r="H211" s="94"/>
    </row>
    <row r="212" spans="8:8" x14ac:dyDescent="0.2">
      <c r="H212" s="94"/>
    </row>
    <row r="213" spans="8:8" x14ac:dyDescent="0.2">
      <c r="H213" s="94"/>
    </row>
    <row r="214" spans="8:8" x14ac:dyDescent="0.2">
      <c r="H214" s="94"/>
    </row>
    <row r="215" spans="8:8" x14ac:dyDescent="0.2">
      <c r="H215" s="94"/>
    </row>
    <row r="216" spans="8:8" x14ac:dyDescent="0.2">
      <c r="H216" s="94"/>
    </row>
    <row r="217" spans="8:8" x14ac:dyDescent="0.2">
      <c r="H217" s="94"/>
    </row>
    <row r="218" spans="8:8" x14ac:dyDescent="0.2">
      <c r="H218" s="94"/>
    </row>
    <row r="219" spans="8:8" x14ac:dyDescent="0.2">
      <c r="H219" s="94"/>
    </row>
    <row r="220" spans="8:8" x14ac:dyDescent="0.2">
      <c r="H220" s="94"/>
    </row>
    <row r="221" spans="8:8" x14ac:dyDescent="0.2">
      <c r="H221" s="94"/>
    </row>
    <row r="222" spans="8:8" x14ac:dyDescent="0.2">
      <c r="H222" s="94"/>
    </row>
    <row r="223" spans="8:8" x14ac:dyDescent="0.2">
      <c r="H223" s="94"/>
    </row>
    <row r="224" spans="8:8" x14ac:dyDescent="0.2">
      <c r="H224" s="94"/>
    </row>
    <row r="225" spans="8:8" x14ac:dyDescent="0.2">
      <c r="H225" s="94"/>
    </row>
    <row r="226" spans="8:8" x14ac:dyDescent="0.2">
      <c r="H226" s="94"/>
    </row>
    <row r="227" spans="8:8" x14ac:dyDescent="0.2">
      <c r="H227" s="94"/>
    </row>
    <row r="228" spans="8:8" x14ac:dyDescent="0.2">
      <c r="H228" s="94"/>
    </row>
    <row r="229" spans="8:8" x14ac:dyDescent="0.2">
      <c r="H229" s="94"/>
    </row>
    <row r="230" spans="8:8" x14ac:dyDescent="0.2">
      <c r="H230" s="94"/>
    </row>
    <row r="231" spans="8:8" x14ac:dyDescent="0.2">
      <c r="H231" s="94"/>
    </row>
    <row r="232" spans="8:8" x14ac:dyDescent="0.2">
      <c r="H232" s="94"/>
    </row>
    <row r="233" spans="8:8" x14ac:dyDescent="0.2">
      <c r="H233" s="94"/>
    </row>
    <row r="234" spans="8:8" x14ac:dyDescent="0.2">
      <c r="H234" s="94"/>
    </row>
    <row r="235" spans="8:8" x14ac:dyDescent="0.2">
      <c r="H235" s="94"/>
    </row>
    <row r="236" spans="8:8" x14ac:dyDescent="0.2">
      <c r="H236" s="94"/>
    </row>
    <row r="237" spans="8:8" x14ac:dyDescent="0.2">
      <c r="H237" s="94"/>
    </row>
    <row r="238" spans="8:8" x14ac:dyDescent="0.2">
      <c r="H238" s="94"/>
    </row>
    <row r="239" spans="8:8" x14ac:dyDescent="0.2">
      <c r="H239" s="94"/>
    </row>
    <row r="240" spans="8:8" x14ac:dyDescent="0.2">
      <c r="H240" s="94"/>
    </row>
    <row r="241" spans="8:8" x14ac:dyDescent="0.2">
      <c r="H241" s="94"/>
    </row>
    <row r="242" spans="8:8" x14ac:dyDescent="0.2">
      <c r="H242" s="94"/>
    </row>
    <row r="243" spans="8:8" x14ac:dyDescent="0.2">
      <c r="H243" s="94"/>
    </row>
    <row r="244" spans="8:8" x14ac:dyDescent="0.2">
      <c r="H244" s="94"/>
    </row>
    <row r="245" spans="8:8" x14ac:dyDescent="0.2">
      <c r="H245" s="94"/>
    </row>
    <row r="246" spans="8:8" x14ac:dyDescent="0.2">
      <c r="H246" s="94"/>
    </row>
    <row r="247" spans="8:8" x14ac:dyDescent="0.2">
      <c r="H247" s="94"/>
    </row>
    <row r="248" spans="8:8" x14ac:dyDescent="0.2">
      <c r="H248" s="94"/>
    </row>
    <row r="249" spans="8:8" x14ac:dyDescent="0.2">
      <c r="H249" s="94"/>
    </row>
    <row r="250" spans="8:8" x14ac:dyDescent="0.2">
      <c r="H250" s="94"/>
    </row>
    <row r="251" spans="8:8" x14ac:dyDescent="0.2">
      <c r="H251" s="94"/>
    </row>
    <row r="252" spans="8:8" x14ac:dyDescent="0.2">
      <c r="H252" s="94"/>
    </row>
    <row r="253" spans="8:8" x14ac:dyDescent="0.2">
      <c r="H253" s="94"/>
    </row>
    <row r="254" spans="8:8" x14ac:dyDescent="0.2">
      <c r="H254" s="94"/>
    </row>
    <row r="255" spans="8:8" x14ac:dyDescent="0.2">
      <c r="H255" s="94"/>
    </row>
    <row r="256" spans="8:8" x14ac:dyDescent="0.2">
      <c r="H256" s="94"/>
    </row>
    <row r="257" spans="8:8" x14ac:dyDescent="0.2">
      <c r="H257" s="94"/>
    </row>
    <row r="258" spans="8:8" x14ac:dyDescent="0.2">
      <c r="H258" s="94"/>
    </row>
    <row r="259" spans="8:8" x14ac:dyDescent="0.2">
      <c r="H259" s="94"/>
    </row>
    <row r="260" spans="8:8" x14ac:dyDescent="0.2">
      <c r="H260" s="94"/>
    </row>
    <row r="261" spans="8:8" x14ac:dyDescent="0.2">
      <c r="H261" s="94"/>
    </row>
    <row r="262" spans="8:8" x14ac:dyDescent="0.2">
      <c r="H262" s="94"/>
    </row>
    <row r="263" spans="8:8" x14ac:dyDescent="0.2">
      <c r="H263" s="94"/>
    </row>
    <row r="264" spans="8:8" x14ac:dyDescent="0.2">
      <c r="H264" s="94"/>
    </row>
    <row r="265" spans="8:8" x14ac:dyDescent="0.2">
      <c r="H265" s="94"/>
    </row>
    <row r="266" spans="8:8" x14ac:dyDescent="0.2">
      <c r="H266" s="94"/>
    </row>
    <row r="267" spans="8:8" x14ac:dyDescent="0.2">
      <c r="H267" s="94"/>
    </row>
    <row r="268" spans="8:8" x14ac:dyDescent="0.2">
      <c r="H268" s="94"/>
    </row>
    <row r="269" spans="8:8" x14ac:dyDescent="0.2">
      <c r="H269" s="94"/>
    </row>
    <row r="270" spans="8:8" x14ac:dyDescent="0.2">
      <c r="H270" s="94"/>
    </row>
    <row r="271" spans="8:8" x14ac:dyDescent="0.2">
      <c r="H271" s="94"/>
    </row>
    <row r="272" spans="8:8" x14ac:dyDescent="0.2">
      <c r="H272" s="94"/>
    </row>
    <row r="273" spans="8:8" x14ac:dyDescent="0.2">
      <c r="H273" s="94"/>
    </row>
    <row r="274" spans="8:8" x14ac:dyDescent="0.2">
      <c r="H274" s="94"/>
    </row>
    <row r="275" spans="8:8" x14ac:dyDescent="0.2">
      <c r="H275" s="94"/>
    </row>
    <row r="276" spans="8:8" x14ac:dyDescent="0.2">
      <c r="H276" s="94"/>
    </row>
    <row r="277" spans="8:8" x14ac:dyDescent="0.2">
      <c r="H277" s="94"/>
    </row>
    <row r="278" spans="8:8" x14ac:dyDescent="0.2">
      <c r="H278" s="94"/>
    </row>
    <row r="279" spans="8:8" x14ac:dyDescent="0.2">
      <c r="H279" s="94"/>
    </row>
    <row r="280" spans="8:8" x14ac:dyDescent="0.2">
      <c r="H280" s="94"/>
    </row>
    <row r="281" spans="8:8" x14ac:dyDescent="0.2">
      <c r="H281" s="94"/>
    </row>
    <row r="282" spans="8:8" x14ac:dyDescent="0.2">
      <c r="H282" s="94"/>
    </row>
    <row r="283" spans="8:8" x14ac:dyDescent="0.2">
      <c r="H283" s="94"/>
    </row>
    <row r="284" spans="8:8" x14ac:dyDescent="0.2">
      <c r="H284" s="94"/>
    </row>
    <row r="285" spans="8:8" x14ac:dyDescent="0.2">
      <c r="H285" s="94"/>
    </row>
    <row r="286" spans="8:8" x14ac:dyDescent="0.2">
      <c r="H286" s="94"/>
    </row>
    <row r="287" spans="8:8" x14ac:dyDescent="0.2">
      <c r="H287" s="94"/>
    </row>
    <row r="288" spans="8:8" x14ac:dyDescent="0.2">
      <c r="H288" s="94"/>
    </row>
    <row r="289" spans="8:8" x14ac:dyDescent="0.2">
      <c r="H289" s="94"/>
    </row>
    <row r="290" spans="8:8" x14ac:dyDescent="0.2">
      <c r="H290" s="94"/>
    </row>
    <row r="291" spans="8:8" x14ac:dyDescent="0.2">
      <c r="H291" s="94"/>
    </row>
    <row r="292" spans="8:8" x14ac:dyDescent="0.2">
      <c r="H292" s="94"/>
    </row>
    <row r="293" spans="8:8" x14ac:dyDescent="0.2">
      <c r="H293" s="94"/>
    </row>
    <row r="294" spans="8:8" x14ac:dyDescent="0.2">
      <c r="H294" s="94"/>
    </row>
    <row r="295" spans="8:8" x14ac:dyDescent="0.2">
      <c r="H295" s="94"/>
    </row>
    <row r="296" spans="8:8" x14ac:dyDescent="0.2">
      <c r="H296" s="94"/>
    </row>
    <row r="297" spans="8:8" x14ac:dyDescent="0.2">
      <c r="H297" s="94"/>
    </row>
    <row r="298" spans="8:8" x14ac:dyDescent="0.2">
      <c r="H298" s="94"/>
    </row>
    <row r="299" spans="8:8" x14ac:dyDescent="0.2">
      <c r="H299" s="94"/>
    </row>
    <row r="300" spans="8:8" x14ac:dyDescent="0.2">
      <c r="H300" s="94"/>
    </row>
    <row r="301" spans="8:8" x14ac:dyDescent="0.2">
      <c r="H301" s="94"/>
    </row>
    <row r="302" spans="8:8" x14ac:dyDescent="0.2">
      <c r="H302" s="94"/>
    </row>
    <row r="303" spans="8:8" x14ac:dyDescent="0.2">
      <c r="H303" s="94"/>
    </row>
    <row r="304" spans="8:8" x14ac:dyDescent="0.2">
      <c r="H304" s="94"/>
    </row>
    <row r="305" spans="8:8" x14ac:dyDescent="0.2">
      <c r="H305" s="94"/>
    </row>
    <row r="306" spans="8:8" x14ac:dyDescent="0.2">
      <c r="H306" s="94"/>
    </row>
    <row r="307" spans="8:8" x14ac:dyDescent="0.2">
      <c r="H307" s="94"/>
    </row>
    <row r="308" spans="8:8" x14ac:dyDescent="0.2">
      <c r="H308" s="94"/>
    </row>
    <row r="309" spans="8:8" x14ac:dyDescent="0.2">
      <c r="H309" s="94"/>
    </row>
    <row r="310" spans="8:8" x14ac:dyDescent="0.2">
      <c r="H310" s="94"/>
    </row>
    <row r="311" spans="8:8" x14ac:dyDescent="0.2">
      <c r="H311" s="94"/>
    </row>
    <row r="312" spans="8:8" x14ac:dyDescent="0.2">
      <c r="H312" s="94"/>
    </row>
    <row r="313" spans="8:8" x14ac:dyDescent="0.2">
      <c r="H313" s="94"/>
    </row>
    <row r="314" spans="8:8" x14ac:dyDescent="0.2">
      <c r="H314" s="94"/>
    </row>
    <row r="315" spans="8:8" x14ac:dyDescent="0.2">
      <c r="H315" s="94"/>
    </row>
    <row r="316" spans="8:8" x14ac:dyDescent="0.2">
      <c r="H316" s="94"/>
    </row>
    <row r="317" spans="8:8" x14ac:dyDescent="0.2">
      <c r="H317" s="94"/>
    </row>
    <row r="318" spans="8:8" x14ac:dyDescent="0.2">
      <c r="H318" s="94"/>
    </row>
    <row r="319" spans="8:8" x14ac:dyDescent="0.2">
      <c r="H319" s="94"/>
    </row>
    <row r="320" spans="8:8" x14ac:dyDescent="0.2">
      <c r="H320" s="94"/>
    </row>
    <row r="321" spans="8:8" x14ac:dyDescent="0.2">
      <c r="H321" s="94"/>
    </row>
    <row r="322" spans="8:8" x14ac:dyDescent="0.2">
      <c r="H322" s="94"/>
    </row>
    <row r="323" spans="8:8" x14ac:dyDescent="0.2">
      <c r="H323" s="94"/>
    </row>
    <row r="324" spans="8:8" x14ac:dyDescent="0.2">
      <c r="H324" s="94"/>
    </row>
    <row r="325" spans="8:8" x14ac:dyDescent="0.2">
      <c r="H325" s="94"/>
    </row>
    <row r="326" spans="8:8" x14ac:dyDescent="0.2">
      <c r="H326" s="94"/>
    </row>
    <row r="327" spans="8:8" x14ac:dyDescent="0.2">
      <c r="H327" s="94"/>
    </row>
    <row r="328" spans="8:8" x14ac:dyDescent="0.2">
      <c r="H328" s="94"/>
    </row>
    <row r="329" spans="8:8" x14ac:dyDescent="0.2">
      <c r="H329" s="94"/>
    </row>
    <row r="330" spans="8:8" x14ac:dyDescent="0.2">
      <c r="H330" s="94"/>
    </row>
    <row r="331" spans="8:8" x14ac:dyDescent="0.2">
      <c r="H331" s="94"/>
    </row>
    <row r="332" spans="8:8" x14ac:dyDescent="0.2">
      <c r="H332" s="94"/>
    </row>
    <row r="333" spans="8:8" x14ac:dyDescent="0.2">
      <c r="H333" s="94"/>
    </row>
    <row r="334" spans="8:8" x14ac:dyDescent="0.2">
      <c r="H334" s="94"/>
    </row>
    <row r="335" spans="8:8" x14ac:dyDescent="0.2">
      <c r="H335" s="94"/>
    </row>
    <row r="336" spans="8:8" x14ac:dyDescent="0.2">
      <c r="H336" s="94"/>
    </row>
    <row r="337" spans="8:8" x14ac:dyDescent="0.2">
      <c r="H337" s="94"/>
    </row>
    <row r="338" spans="8:8" x14ac:dyDescent="0.2">
      <c r="H338" s="94"/>
    </row>
    <row r="339" spans="8:8" x14ac:dyDescent="0.2">
      <c r="H339" s="94"/>
    </row>
    <row r="340" spans="8:8" x14ac:dyDescent="0.2">
      <c r="H340" s="94"/>
    </row>
    <row r="341" spans="8:8" x14ac:dyDescent="0.2">
      <c r="H341" s="94"/>
    </row>
    <row r="342" spans="8:8" x14ac:dyDescent="0.2">
      <c r="H342" s="94"/>
    </row>
    <row r="343" spans="8:8" x14ac:dyDescent="0.2">
      <c r="H343" s="94"/>
    </row>
    <row r="344" spans="8:8" x14ac:dyDescent="0.2">
      <c r="H344" s="94"/>
    </row>
    <row r="345" spans="8:8" x14ac:dyDescent="0.2">
      <c r="H345" s="94"/>
    </row>
    <row r="346" spans="8:8" x14ac:dyDescent="0.2">
      <c r="H346" s="94"/>
    </row>
    <row r="347" spans="8:8" x14ac:dyDescent="0.2">
      <c r="H347" s="94"/>
    </row>
    <row r="348" spans="8:8" x14ac:dyDescent="0.2">
      <c r="H348" s="94"/>
    </row>
    <row r="349" spans="8:8" x14ac:dyDescent="0.2">
      <c r="H349" s="94"/>
    </row>
    <row r="350" spans="8:8" x14ac:dyDescent="0.2">
      <c r="H350" s="94"/>
    </row>
    <row r="351" spans="8:8" x14ac:dyDescent="0.2">
      <c r="H351" s="94"/>
    </row>
    <row r="352" spans="8:8" x14ac:dyDescent="0.2">
      <c r="H352" s="94"/>
    </row>
    <row r="353" spans="8:8" x14ac:dyDescent="0.2">
      <c r="H353" s="94"/>
    </row>
    <row r="354" spans="8:8" x14ac:dyDescent="0.2">
      <c r="H354" s="94"/>
    </row>
    <row r="355" spans="8:8" x14ac:dyDescent="0.2">
      <c r="H355" s="94"/>
    </row>
    <row r="356" spans="8:8" x14ac:dyDescent="0.2">
      <c r="H356" s="94"/>
    </row>
    <row r="357" spans="8:8" x14ac:dyDescent="0.2">
      <c r="H357" s="94"/>
    </row>
    <row r="358" spans="8:8" x14ac:dyDescent="0.2">
      <c r="H358" s="94"/>
    </row>
    <row r="359" spans="8:8" x14ac:dyDescent="0.2">
      <c r="H359" s="94"/>
    </row>
    <row r="360" spans="8:8" x14ac:dyDescent="0.2">
      <c r="H360" s="94"/>
    </row>
    <row r="361" spans="8:8" x14ac:dyDescent="0.2">
      <c r="H361" s="94"/>
    </row>
    <row r="362" spans="8:8" x14ac:dyDescent="0.2">
      <c r="H362" s="94"/>
    </row>
    <row r="363" spans="8:8" x14ac:dyDescent="0.2">
      <c r="H363" s="94"/>
    </row>
    <row r="364" spans="8:8" x14ac:dyDescent="0.2">
      <c r="H364" s="94"/>
    </row>
    <row r="365" spans="8:8" x14ac:dyDescent="0.2">
      <c r="H365" s="94"/>
    </row>
    <row r="366" spans="8:8" x14ac:dyDescent="0.2">
      <c r="H366" s="94"/>
    </row>
    <row r="367" spans="8:8" x14ac:dyDescent="0.2">
      <c r="H367" s="94"/>
    </row>
    <row r="368" spans="8:8" x14ac:dyDescent="0.2">
      <c r="H368" s="94"/>
    </row>
    <row r="369" spans="8:8" x14ac:dyDescent="0.2">
      <c r="H369" s="94"/>
    </row>
    <row r="370" spans="8:8" x14ac:dyDescent="0.2">
      <c r="H370" s="94"/>
    </row>
    <row r="371" spans="8:8" x14ac:dyDescent="0.2">
      <c r="H371" s="94"/>
    </row>
    <row r="372" spans="8:8" x14ac:dyDescent="0.2">
      <c r="H372" s="94"/>
    </row>
    <row r="373" spans="8:8" x14ac:dyDescent="0.2">
      <c r="H373" s="94"/>
    </row>
    <row r="374" spans="8:8" x14ac:dyDescent="0.2">
      <c r="H374" s="94"/>
    </row>
    <row r="375" spans="8:8" x14ac:dyDescent="0.2">
      <c r="H375" s="94"/>
    </row>
    <row r="376" spans="8:8" x14ac:dyDescent="0.2">
      <c r="H376" s="94"/>
    </row>
    <row r="377" spans="8:8" x14ac:dyDescent="0.2">
      <c r="H377" s="94"/>
    </row>
    <row r="378" spans="8:8" x14ac:dyDescent="0.2">
      <c r="H378" s="94"/>
    </row>
    <row r="379" spans="8:8" x14ac:dyDescent="0.2">
      <c r="H379" s="94"/>
    </row>
    <row r="380" spans="8:8" x14ac:dyDescent="0.2">
      <c r="H380" s="94"/>
    </row>
    <row r="381" spans="8:8" x14ac:dyDescent="0.2">
      <c r="H381" s="94"/>
    </row>
    <row r="382" spans="8:8" x14ac:dyDescent="0.2">
      <c r="H382" s="94"/>
    </row>
    <row r="383" spans="8:8" x14ac:dyDescent="0.2">
      <c r="H383" s="94"/>
    </row>
    <row r="384" spans="8:8" x14ac:dyDescent="0.2">
      <c r="H384" s="94"/>
    </row>
    <row r="385" spans="8:8" x14ac:dyDescent="0.2">
      <c r="H385" s="94"/>
    </row>
    <row r="386" spans="8:8" x14ac:dyDescent="0.2">
      <c r="H386" s="94"/>
    </row>
    <row r="387" spans="8:8" x14ac:dyDescent="0.2">
      <c r="H387" s="94"/>
    </row>
    <row r="388" spans="8:8" x14ac:dyDescent="0.2">
      <c r="H388" s="94"/>
    </row>
    <row r="389" spans="8:8" x14ac:dyDescent="0.2">
      <c r="H389" s="94"/>
    </row>
    <row r="390" spans="8:8" x14ac:dyDescent="0.2">
      <c r="H390" s="94"/>
    </row>
    <row r="391" spans="8:8" x14ac:dyDescent="0.2">
      <c r="H391" s="94"/>
    </row>
    <row r="392" spans="8:8" x14ac:dyDescent="0.2">
      <c r="H392" s="94"/>
    </row>
    <row r="393" spans="8:8" x14ac:dyDescent="0.2">
      <c r="H393" s="94"/>
    </row>
    <row r="394" spans="8:8" x14ac:dyDescent="0.2">
      <c r="H394" s="94"/>
    </row>
    <row r="395" spans="8:8" x14ac:dyDescent="0.2">
      <c r="H395" s="94"/>
    </row>
    <row r="396" spans="8:8" x14ac:dyDescent="0.2">
      <c r="H396" s="94"/>
    </row>
    <row r="397" spans="8:8" x14ac:dyDescent="0.2">
      <c r="H397" s="94"/>
    </row>
    <row r="398" spans="8:8" x14ac:dyDescent="0.2">
      <c r="H398" s="94"/>
    </row>
    <row r="399" spans="8:8" x14ac:dyDescent="0.2">
      <c r="H399" s="94"/>
    </row>
    <row r="400" spans="8:8" x14ac:dyDescent="0.2">
      <c r="H400" s="94"/>
    </row>
    <row r="401" spans="8:8" x14ac:dyDescent="0.2">
      <c r="H401" s="94"/>
    </row>
    <row r="402" spans="8:8" x14ac:dyDescent="0.2">
      <c r="H402" s="94"/>
    </row>
    <row r="403" spans="8:8" x14ac:dyDescent="0.2">
      <c r="H403" s="94"/>
    </row>
    <row r="404" spans="8:8" x14ac:dyDescent="0.2">
      <c r="H404" s="94"/>
    </row>
    <row r="405" spans="8:8" x14ac:dyDescent="0.2">
      <c r="H405" s="94"/>
    </row>
    <row r="406" spans="8:8" x14ac:dyDescent="0.2">
      <c r="H406" s="94"/>
    </row>
    <row r="407" spans="8:8" x14ac:dyDescent="0.2">
      <c r="H407" s="94"/>
    </row>
    <row r="408" spans="8:8" x14ac:dyDescent="0.2">
      <c r="H408" s="94"/>
    </row>
    <row r="409" spans="8:8" x14ac:dyDescent="0.2">
      <c r="H409" s="94"/>
    </row>
  </sheetData>
  <autoFilter ref="A4:H11"/>
  <mergeCells count="8">
    <mergeCell ref="A5:H5"/>
    <mergeCell ref="A6:H6"/>
    <mergeCell ref="C1:C2"/>
    <mergeCell ref="D1:F2"/>
    <mergeCell ref="A2:A3"/>
    <mergeCell ref="G2:G3"/>
    <mergeCell ref="H2:H3"/>
    <mergeCell ref="B1:B3"/>
  </mergeCells>
  <phoneticPr fontId="3" type="noConversion"/>
  <printOptions horizontalCentered="1"/>
  <pageMargins left="0.39370078740157483" right="0.39370078740157483" top="0.19685039370078741" bottom="0.19685039370078741" header="0.31496062992125984" footer="0.31496062992125984"/>
  <pageSetup paperSize="9" scale="81" fitToHeight="3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FV80"/>
  <sheetViews>
    <sheetView view="pageBreakPreview" zoomScale="115" zoomScaleNormal="130" zoomScaleSheetLayoutView="115" zoomScalePageLayoutView="82" workbookViewId="0">
      <selection activeCell="E71" sqref="E71:E73"/>
    </sheetView>
  </sheetViews>
  <sheetFormatPr defaultColWidth="9.140625" defaultRowHeight="20.100000000000001" customHeight="1" x14ac:dyDescent="0.2"/>
  <cols>
    <col min="1" max="1" width="9.28515625" style="82" customWidth="1"/>
    <col min="2" max="2" width="50.28515625" style="7" customWidth="1"/>
    <col min="3" max="3" width="12.28515625" style="7" customWidth="1"/>
    <col min="4" max="4" width="10.5703125" style="7" customWidth="1"/>
    <col min="5" max="5" width="12.5703125" style="7" customWidth="1"/>
    <col min="6" max="178" width="9.140625" style="4"/>
    <col min="179" max="16384" width="9.140625" style="2"/>
  </cols>
  <sheetData>
    <row r="1" spans="1:178" s="36" customFormat="1" ht="20.100000000000001" customHeight="1" x14ac:dyDescent="0.25">
      <c r="A1" s="140" t="s">
        <v>162</v>
      </c>
      <c r="B1" s="140"/>
      <c r="C1" s="140"/>
      <c r="D1" s="140"/>
      <c r="E1" s="140"/>
    </row>
    <row r="2" spans="1:178" s="54" customFormat="1" ht="20.100000000000001" customHeight="1" x14ac:dyDescent="0.25">
      <c r="A2" s="140"/>
      <c r="B2" s="140"/>
      <c r="C2" s="140"/>
      <c r="D2" s="140"/>
      <c r="E2" s="140"/>
    </row>
    <row r="3" spans="1:178" s="54" customFormat="1" ht="57.75" customHeight="1" x14ac:dyDescent="0.25">
      <c r="A3" s="141" t="s">
        <v>161</v>
      </c>
      <c r="B3" s="142"/>
      <c r="C3" s="142"/>
      <c r="D3" s="142"/>
      <c r="E3" s="142"/>
    </row>
    <row r="4" spans="1:178" s="54" customFormat="1" ht="20.100000000000001" customHeight="1" x14ac:dyDescent="0.2">
      <c r="A4" s="77"/>
      <c r="B4" s="34"/>
      <c r="C4" s="55"/>
      <c r="D4" s="34"/>
      <c r="E4" s="34"/>
    </row>
    <row r="5" spans="1:178" s="61" customFormat="1" ht="28.5" customHeight="1" x14ac:dyDescent="0.25">
      <c r="A5" s="56" t="s">
        <v>154</v>
      </c>
      <c r="B5" s="143" t="s">
        <v>155</v>
      </c>
      <c r="C5" s="143"/>
      <c r="D5" s="57" t="s">
        <v>156</v>
      </c>
      <c r="E5" s="57" t="s">
        <v>157</v>
      </c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0"/>
      <c r="AR5" s="60"/>
      <c r="AS5" s="60"/>
      <c r="AT5" s="60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  <c r="BG5" s="60"/>
      <c r="BH5" s="60"/>
      <c r="BI5" s="60"/>
      <c r="BJ5" s="60"/>
      <c r="BK5" s="60"/>
      <c r="BL5" s="60"/>
      <c r="BM5" s="60"/>
      <c r="BN5" s="60"/>
      <c r="BO5" s="60"/>
      <c r="BP5" s="60"/>
      <c r="BQ5" s="60"/>
      <c r="BR5" s="60"/>
      <c r="BS5" s="60"/>
      <c r="BT5" s="60"/>
      <c r="BU5" s="60"/>
      <c r="BV5" s="60"/>
      <c r="BW5" s="60"/>
      <c r="BX5" s="60"/>
      <c r="BY5" s="60"/>
      <c r="BZ5" s="60"/>
      <c r="CA5" s="60"/>
      <c r="CB5" s="60"/>
      <c r="CC5" s="60"/>
      <c r="CD5" s="60"/>
      <c r="CE5" s="60"/>
      <c r="CF5" s="60"/>
      <c r="CG5" s="60"/>
      <c r="CH5" s="60"/>
      <c r="CI5" s="60"/>
      <c r="CJ5" s="60"/>
      <c r="CK5" s="60"/>
      <c r="CL5" s="60"/>
      <c r="CM5" s="60"/>
      <c r="CN5" s="60"/>
      <c r="CO5" s="60"/>
      <c r="CP5" s="60"/>
      <c r="CQ5" s="60"/>
      <c r="CR5" s="60"/>
      <c r="CS5" s="60"/>
      <c r="CT5" s="60"/>
      <c r="CU5" s="60"/>
      <c r="CV5" s="60"/>
      <c r="CW5" s="60"/>
      <c r="CX5" s="60"/>
      <c r="CY5" s="60"/>
      <c r="CZ5" s="60"/>
      <c r="DA5" s="60"/>
      <c r="DB5" s="60"/>
      <c r="DC5" s="60"/>
      <c r="DD5" s="60"/>
      <c r="DE5" s="60"/>
      <c r="DF5" s="60"/>
      <c r="DG5" s="60"/>
      <c r="DH5" s="60"/>
      <c r="DI5" s="60"/>
      <c r="DJ5" s="60"/>
      <c r="DK5" s="60"/>
      <c r="DL5" s="60"/>
      <c r="DM5" s="60"/>
      <c r="DN5" s="60"/>
      <c r="DO5" s="60"/>
      <c r="DP5" s="60"/>
      <c r="DQ5" s="60"/>
      <c r="DR5" s="60"/>
      <c r="DS5" s="60"/>
      <c r="DT5" s="60"/>
      <c r="DU5" s="60"/>
      <c r="DV5" s="60"/>
      <c r="DW5" s="60"/>
      <c r="DX5" s="60"/>
      <c r="DY5" s="60"/>
      <c r="DZ5" s="60"/>
      <c r="EA5" s="60"/>
      <c r="EB5" s="60"/>
      <c r="EC5" s="60"/>
      <c r="ED5" s="60"/>
      <c r="EE5" s="60"/>
      <c r="EF5" s="60"/>
      <c r="EG5" s="60"/>
      <c r="EH5" s="60"/>
      <c r="EI5" s="60"/>
      <c r="EJ5" s="60"/>
      <c r="EK5" s="60"/>
      <c r="EL5" s="60"/>
      <c r="EM5" s="60"/>
      <c r="EN5" s="60"/>
      <c r="EO5" s="60"/>
      <c r="EP5" s="60"/>
      <c r="EQ5" s="60"/>
      <c r="ER5" s="60"/>
      <c r="ES5" s="60"/>
      <c r="ET5" s="60"/>
      <c r="EU5" s="60"/>
      <c r="EV5" s="60"/>
      <c r="EW5" s="60"/>
      <c r="EX5" s="60"/>
      <c r="EY5" s="60"/>
      <c r="EZ5" s="60"/>
      <c r="FA5" s="60"/>
      <c r="FB5" s="60"/>
      <c r="FC5" s="60"/>
      <c r="FD5" s="60"/>
      <c r="FE5" s="60"/>
      <c r="FF5" s="60"/>
      <c r="FG5" s="60"/>
    </row>
    <row r="6" spans="1:178" s="63" customFormat="1" ht="20.100000000000001" customHeight="1" x14ac:dyDescent="0.2">
      <c r="A6" s="78">
        <v>1</v>
      </c>
      <c r="B6" s="137">
        <v>2</v>
      </c>
      <c r="C6" s="137"/>
      <c r="D6" s="70">
        <v>3</v>
      </c>
      <c r="E6" s="58">
        <v>4</v>
      </c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62"/>
      <c r="BJ6" s="62"/>
      <c r="BK6" s="62"/>
      <c r="BL6" s="62"/>
      <c r="BM6" s="62"/>
      <c r="BN6" s="62"/>
      <c r="BO6" s="62"/>
      <c r="BP6" s="62"/>
      <c r="BQ6" s="62"/>
      <c r="BR6" s="62"/>
      <c r="BS6" s="62"/>
      <c r="BT6" s="62"/>
      <c r="BU6" s="62"/>
      <c r="BV6" s="62"/>
      <c r="BW6" s="62"/>
      <c r="BX6" s="62"/>
      <c r="BY6" s="62"/>
      <c r="BZ6" s="62"/>
      <c r="CA6" s="62"/>
      <c r="CB6" s="62"/>
      <c r="CC6" s="62"/>
      <c r="CD6" s="62"/>
      <c r="CE6" s="62"/>
      <c r="CF6" s="62"/>
      <c r="CG6" s="62"/>
      <c r="CH6" s="62"/>
      <c r="CI6" s="62"/>
      <c r="CJ6" s="62"/>
      <c r="CK6" s="62"/>
      <c r="CL6" s="62"/>
      <c r="CM6" s="62"/>
      <c r="CN6" s="62"/>
      <c r="CO6" s="62"/>
      <c r="CP6" s="62"/>
      <c r="CQ6" s="62"/>
      <c r="CR6" s="62"/>
      <c r="CS6" s="62"/>
      <c r="CT6" s="62"/>
      <c r="CU6" s="62"/>
      <c r="CV6" s="62"/>
      <c r="CW6" s="62"/>
      <c r="CX6" s="62"/>
      <c r="CY6" s="62"/>
      <c r="CZ6" s="62"/>
      <c r="DA6" s="62"/>
      <c r="DB6" s="62"/>
      <c r="DC6" s="62"/>
      <c r="DD6" s="62"/>
      <c r="DE6" s="62"/>
      <c r="DF6" s="62"/>
      <c r="DG6" s="62"/>
      <c r="DH6" s="62"/>
      <c r="DI6" s="62"/>
      <c r="DJ6" s="62"/>
      <c r="DK6" s="62"/>
      <c r="DL6" s="62"/>
      <c r="DM6" s="62"/>
      <c r="DN6" s="62"/>
      <c r="DO6" s="62"/>
      <c r="DP6" s="62"/>
      <c r="DQ6" s="62"/>
      <c r="DR6" s="62"/>
      <c r="DS6" s="62"/>
      <c r="DT6" s="62"/>
      <c r="DU6" s="62"/>
      <c r="DV6" s="62"/>
      <c r="DW6" s="62"/>
      <c r="DX6" s="62"/>
      <c r="DY6" s="62"/>
      <c r="DZ6" s="62"/>
      <c r="EA6" s="62"/>
      <c r="EB6" s="62"/>
      <c r="EC6" s="62"/>
      <c r="ED6" s="62"/>
      <c r="EE6" s="62"/>
      <c r="EF6" s="62"/>
      <c r="EG6" s="62"/>
      <c r="EH6" s="62"/>
      <c r="EI6" s="62"/>
      <c r="EJ6" s="62"/>
      <c r="EK6" s="62"/>
      <c r="EL6" s="62"/>
      <c r="EM6" s="62"/>
      <c r="EN6" s="62"/>
      <c r="EO6" s="62"/>
      <c r="EP6" s="62"/>
      <c r="EQ6" s="62"/>
      <c r="ER6" s="62"/>
      <c r="ES6" s="62"/>
      <c r="ET6" s="62"/>
      <c r="EU6" s="62"/>
      <c r="EV6" s="62"/>
      <c r="EW6" s="62"/>
      <c r="EX6" s="62"/>
      <c r="EY6" s="62"/>
      <c r="EZ6" s="62"/>
      <c r="FA6" s="62"/>
      <c r="FB6" s="62"/>
      <c r="FC6" s="62"/>
      <c r="FD6" s="62"/>
      <c r="FE6" s="62"/>
      <c r="FF6" s="62"/>
      <c r="FG6" s="62"/>
    </row>
    <row r="7" spans="1:178" s="62" customFormat="1" ht="20.100000000000001" customHeight="1" x14ac:dyDescent="0.2">
      <c r="A7" s="79">
        <v>1</v>
      </c>
      <c r="B7" s="138" t="s">
        <v>158</v>
      </c>
      <c r="C7" s="138"/>
      <c r="D7" s="59" t="s">
        <v>159</v>
      </c>
      <c r="E7" s="72">
        <v>64.16</v>
      </c>
    </row>
    <row r="8" spans="1:178" s="63" customFormat="1" ht="30" customHeight="1" x14ac:dyDescent="0.2">
      <c r="A8" s="78" t="s">
        <v>163</v>
      </c>
      <c r="B8" s="139" t="s">
        <v>160</v>
      </c>
      <c r="C8" s="139"/>
      <c r="D8" s="139"/>
      <c r="E8" s="139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2"/>
      <c r="BS8" s="62"/>
      <c r="BT8" s="62"/>
      <c r="BU8" s="62"/>
      <c r="BV8" s="62"/>
      <c r="BW8" s="62"/>
      <c r="BX8" s="62"/>
      <c r="BY8" s="62"/>
      <c r="BZ8" s="62"/>
      <c r="CA8" s="62"/>
      <c r="CB8" s="62"/>
      <c r="CC8" s="62"/>
      <c r="CD8" s="62"/>
      <c r="CE8" s="62"/>
      <c r="CF8" s="62"/>
      <c r="CG8" s="62"/>
      <c r="CH8" s="62"/>
      <c r="CI8" s="62"/>
      <c r="CJ8" s="62"/>
      <c r="CK8" s="62"/>
      <c r="CL8" s="62"/>
      <c r="CM8" s="62"/>
      <c r="CN8" s="62"/>
      <c r="CO8" s="62"/>
      <c r="CP8" s="62"/>
      <c r="CQ8" s="62"/>
      <c r="CR8" s="62"/>
      <c r="CS8" s="62"/>
      <c r="CT8" s="62"/>
      <c r="CU8" s="62"/>
      <c r="CV8" s="62"/>
      <c r="CW8" s="62"/>
      <c r="CX8" s="62"/>
      <c r="CY8" s="62"/>
      <c r="CZ8" s="62"/>
      <c r="DA8" s="62"/>
      <c r="DB8" s="62"/>
      <c r="DC8" s="62"/>
      <c r="DD8" s="62"/>
      <c r="DE8" s="62"/>
      <c r="DF8" s="62"/>
      <c r="DG8" s="62"/>
      <c r="DH8" s="62"/>
      <c r="DI8" s="62"/>
      <c r="DJ8" s="62"/>
      <c r="DK8" s="62"/>
      <c r="DL8" s="62"/>
      <c r="DM8" s="62"/>
      <c r="DN8" s="62"/>
      <c r="DO8" s="62"/>
      <c r="DP8" s="62"/>
      <c r="DQ8" s="62"/>
      <c r="DR8" s="62"/>
      <c r="DS8" s="62"/>
      <c r="DT8" s="62"/>
      <c r="DU8" s="62"/>
      <c r="DV8" s="62"/>
      <c r="DW8" s="62"/>
      <c r="DX8" s="62"/>
      <c r="DY8" s="62"/>
      <c r="DZ8" s="62"/>
      <c r="EA8" s="62"/>
      <c r="EB8" s="62"/>
      <c r="EC8" s="62"/>
      <c r="ED8" s="62"/>
      <c r="EE8" s="62"/>
      <c r="EF8" s="62"/>
      <c r="EG8" s="62"/>
      <c r="EH8" s="62"/>
      <c r="EI8" s="62"/>
      <c r="EJ8" s="62"/>
      <c r="EK8" s="62"/>
      <c r="EL8" s="62"/>
      <c r="EM8" s="62"/>
      <c r="EN8" s="62"/>
      <c r="EO8" s="62"/>
      <c r="EP8" s="62"/>
      <c r="EQ8" s="62"/>
      <c r="ER8" s="62"/>
      <c r="ES8" s="62"/>
      <c r="ET8" s="62"/>
      <c r="EU8" s="62"/>
      <c r="EV8" s="62"/>
      <c r="EW8" s="62"/>
      <c r="EX8" s="62"/>
      <c r="EY8" s="62"/>
      <c r="EZ8" s="62"/>
      <c r="FA8" s="62"/>
      <c r="FB8" s="62"/>
      <c r="FC8" s="62"/>
      <c r="FD8" s="62"/>
      <c r="FE8" s="62"/>
      <c r="FF8" s="62"/>
      <c r="FG8" s="62"/>
      <c r="FH8" s="62"/>
      <c r="FI8" s="62"/>
      <c r="FJ8" s="62"/>
      <c r="FK8" s="62"/>
      <c r="FL8" s="62"/>
      <c r="FM8" s="62"/>
      <c r="FN8" s="62"/>
      <c r="FO8" s="62"/>
      <c r="FP8" s="62"/>
      <c r="FQ8" s="62"/>
      <c r="FR8" s="62"/>
      <c r="FS8" s="62"/>
      <c r="FT8" s="62"/>
      <c r="FU8" s="62"/>
      <c r="FV8" s="62"/>
    </row>
    <row r="9" spans="1:178" s="62" customFormat="1" ht="20.100000000000001" customHeight="1" x14ac:dyDescent="0.2">
      <c r="A9" s="69" t="s">
        <v>164</v>
      </c>
      <c r="B9" s="73" t="s">
        <v>114</v>
      </c>
      <c r="C9" s="74" t="s">
        <v>124</v>
      </c>
      <c r="D9" s="64" t="s">
        <v>159</v>
      </c>
      <c r="E9" s="65">
        <v>48.98</v>
      </c>
    </row>
    <row r="10" spans="1:178" s="62" customFormat="1" ht="20.100000000000001" customHeight="1" x14ac:dyDescent="0.2">
      <c r="A10" s="69" t="s">
        <v>165</v>
      </c>
      <c r="B10" s="73" t="s">
        <v>106</v>
      </c>
      <c r="C10" s="74" t="s">
        <v>122</v>
      </c>
      <c r="D10" s="64" t="s">
        <v>159</v>
      </c>
      <c r="E10" s="65">
        <v>10.66</v>
      </c>
    </row>
    <row r="11" spans="1:178" s="62" customFormat="1" ht="20.100000000000001" customHeight="1" x14ac:dyDescent="0.2">
      <c r="A11" s="69" t="s">
        <v>166</v>
      </c>
      <c r="B11" s="73" t="s">
        <v>123</v>
      </c>
      <c r="C11" s="74">
        <v>30</v>
      </c>
      <c r="D11" s="64" t="s">
        <v>159</v>
      </c>
      <c r="E11" s="65">
        <v>1.56</v>
      </c>
    </row>
    <row r="12" spans="1:178" s="62" customFormat="1" ht="20.100000000000001" customHeight="1" x14ac:dyDescent="0.2">
      <c r="A12" s="80" t="s">
        <v>167</v>
      </c>
      <c r="B12" s="73" t="s">
        <v>17</v>
      </c>
      <c r="C12" s="74">
        <v>200</v>
      </c>
      <c r="D12" s="64" t="s">
        <v>159</v>
      </c>
      <c r="E12" s="71">
        <v>2.96</v>
      </c>
    </row>
    <row r="13" spans="1:178" s="62" customFormat="1" ht="20.100000000000001" customHeight="1" x14ac:dyDescent="0.2">
      <c r="A13" s="79" t="s">
        <v>168</v>
      </c>
      <c r="B13" s="138" t="s">
        <v>170</v>
      </c>
      <c r="C13" s="138"/>
      <c r="D13" s="59" t="s">
        <v>159</v>
      </c>
      <c r="E13" s="72">
        <v>86.98</v>
      </c>
    </row>
    <row r="14" spans="1:178" s="63" customFormat="1" ht="30" customHeight="1" x14ac:dyDescent="0.2">
      <c r="A14" s="78" t="s">
        <v>169</v>
      </c>
      <c r="B14" s="139" t="s">
        <v>171</v>
      </c>
      <c r="C14" s="139"/>
      <c r="D14" s="139"/>
      <c r="E14" s="139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2"/>
      <c r="BK14" s="62"/>
      <c r="BL14" s="62"/>
      <c r="BM14" s="62"/>
      <c r="BN14" s="62"/>
      <c r="BO14" s="62"/>
      <c r="BP14" s="62"/>
      <c r="BQ14" s="62"/>
      <c r="BR14" s="62"/>
      <c r="BS14" s="62"/>
      <c r="BT14" s="62"/>
      <c r="BU14" s="62"/>
      <c r="BV14" s="62"/>
      <c r="BW14" s="62"/>
      <c r="BX14" s="62"/>
      <c r="BY14" s="62"/>
      <c r="BZ14" s="62"/>
      <c r="CA14" s="62"/>
      <c r="CB14" s="62"/>
      <c r="CC14" s="62"/>
      <c r="CD14" s="62"/>
      <c r="CE14" s="62"/>
      <c r="CF14" s="62"/>
      <c r="CG14" s="62"/>
      <c r="CH14" s="62"/>
      <c r="CI14" s="62"/>
      <c r="CJ14" s="62"/>
      <c r="CK14" s="62"/>
      <c r="CL14" s="62"/>
      <c r="CM14" s="62"/>
      <c r="CN14" s="62"/>
      <c r="CO14" s="62"/>
      <c r="CP14" s="62"/>
      <c r="CQ14" s="62"/>
      <c r="CR14" s="62"/>
      <c r="CS14" s="62"/>
      <c r="CT14" s="62"/>
      <c r="CU14" s="62"/>
      <c r="CV14" s="62"/>
      <c r="CW14" s="62"/>
      <c r="CX14" s="62"/>
      <c r="CY14" s="62"/>
      <c r="CZ14" s="62"/>
      <c r="DA14" s="62"/>
      <c r="DB14" s="62"/>
      <c r="DC14" s="62"/>
      <c r="DD14" s="62"/>
      <c r="DE14" s="62"/>
      <c r="DF14" s="62"/>
      <c r="DG14" s="62"/>
      <c r="DH14" s="62"/>
      <c r="DI14" s="62"/>
      <c r="DJ14" s="62"/>
      <c r="DK14" s="62"/>
      <c r="DL14" s="62"/>
      <c r="DM14" s="62"/>
      <c r="DN14" s="62"/>
      <c r="DO14" s="62"/>
      <c r="DP14" s="62"/>
      <c r="DQ14" s="62"/>
      <c r="DR14" s="62"/>
      <c r="DS14" s="62"/>
      <c r="DT14" s="62"/>
      <c r="DU14" s="62"/>
      <c r="DV14" s="62"/>
      <c r="DW14" s="62"/>
      <c r="DX14" s="62"/>
      <c r="DY14" s="62"/>
      <c r="DZ14" s="62"/>
      <c r="EA14" s="62"/>
      <c r="EB14" s="62"/>
      <c r="EC14" s="62"/>
      <c r="ED14" s="62"/>
      <c r="EE14" s="62"/>
      <c r="EF14" s="62"/>
      <c r="EG14" s="62"/>
      <c r="EH14" s="62"/>
      <c r="EI14" s="62"/>
      <c r="EJ14" s="62"/>
      <c r="EK14" s="62"/>
      <c r="EL14" s="62"/>
      <c r="EM14" s="62"/>
      <c r="EN14" s="62"/>
      <c r="EO14" s="62"/>
      <c r="EP14" s="62"/>
      <c r="EQ14" s="62"/>
      <c r="ER14" s="62"/>
      <c r="ES14" s="62"/>
      <c r="ET14" s="62"/>
      <c r="EU14" s="62"/>
      <c r="EV14" s="62"/>
      <c r="EW14" s="62"/>
      <c r="EX14" s="62"/>
      <c r="EY14" s="62"/>
      <c r="EZ14" s="62"/>
      <c r="FA14" s="62"/>
      <c r="FB14" s="62"/>
      <c r="FC14" s="62"/>
      <c r="FD14" s="62"/>
      <c r="FE14" s="62"/>
      <c r="FF14" s="62"/>
      <c r="FG14" s="62"/>
      <c r="FH14" s="62"/>
      <c r="FI14" s="62"/>
      <c r="FJ14" s="62"/>
      <c r="FK14" s="62"/>
      <c r="FL14" s="62"/>
      <c r="FM14" s="62"/>
      <c r="FN14" s="62"/>
      <c r="FO14" s="62"/>
      <c r="FP14" s="62"/>
      <c r="FQ14" s="62"/>
      <c r="FR14" s="62"/>
      <c r="FS14" s="62"/>
      <c r="FT14" s="62"/>
      <c r="FU14" s="62"/>
      <c r="FV14" s="62"/>
    </row>
    <row r="15" spans="1:178" s="62" customFormat="1" ht="20.100000000000001" customHeight="1" x14ac:dyDescent="0.2">
      <c r="A15" s="69" t="s">
        <v>174</v>
      </c>
      <c r="B15" s="73" t="s">
        <v>96</v>
      </c>
      <c r="C15" s="74" t="s">
        <v>122</v>
      </c>
      <c r="D15" s="70" t="s">
        <v>159</v>
      </c>
      <c r="E15" s="65">
        <v>51.77</v>
      </c>
    </row>
    <row r="16" spans="1:178" s="62" customFormat="1" ht="20.100000000000001" customHeight="1" x14ac:dyDescent="0.2">
      <c r="A16" s="69" t="s">
        <v>172</v>
      </c>
      <c r="B16" s="73" t="s">
        <v>16</v>
      </c>
      <c r="C16" s="74" t="s">
        <v>129</v>
      </c>
      <c r="D16" s="70" t="s">
        <v>159</v>
      </c>
      <c r="E16" s="65">
        <v>7.51</v>
      </c>
    </row>
    <row r="17" spans="1:178" s="62" customFormat="1" ht="20.100000000000001" customHeight="1" x14ac:dyDescent="0.2">
      <c r="A17" s="69" t="s">
        <v>173</v>
      </c>
      <c r="B17" s="73" t="s">
        <v>42</v>
      </c>
      <c r="C17" s="74">
        <v>200</v>
      </c>
      <c r="D17" s="70" t="s">
        <v>159</v>
      </c>
      <c r="E17" s="65">
        <v>27.7</v>
      </c>
    </row>
    <row r="18" spans="1:178" s="62" customFormat="1" ht="20.100000000000001" customHeight="1" x14ac:dyDescent="0.2">
      <c r="A18" s="79" t="s">
        <v>175</v>
      </c>
      <c r="B18" s="138" t="s">
        <v>176</v>
      </c>
      <c r="C18" s="138"/>
      <c r="D18" s="59" t="s">
        <v>159</v>
      </c>
      <c r="E18" s="66">
        <v>39.909999999999997</v>
      </c>
    </row>
    <row r="19" spans="1:178" s="63" customFormat="1" ht="30" customHeight="1" x14ac:dyDescent="0.2">
      <c r="A19" s="78" t="s">
        <v>177</v>
      </c>
      <c r="B19" s="139" t="s">
        <v>178</v>
      </c>
      <c r="C19" s="139"/>
      <c r="D19" s="139"/>
      <c r="E19" s="139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2"/>
      <c r="AK19" s="62"/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2"/>
      <c r="BL19" s="62"/>
      <c r="BM19" s="62"/>
      <c r="BN19" s="62"/>
      <c r="BO19" s="62"/>
      <c r="BP19" s="62"/>
      <c r="BQ19" s="62"/>
      <c r="BR19" s="62"/>
      <c r="BS19" s="62"/>
      <c r="BT19" s="62"/>
      <c r="BU19" s="62"/>
      <c r="BV19" s="62"/>
      <c r="BW19" s="62"/>
      <c r="BX19" s="62"/>
      <c r="BY19" s="62"/>
      <c r="BZ19" s="62"/>
      <c r="CA19" s="62"/>
      <c r="CB19" s="62"/>
      <c r="CC19" s="62"/>
      <c r="CD19" s="62"/>
      <c r="CE19" s="62"/>
      <c r="CF19" s="62"/>
      <c r="CG19" s="62"/>
      <c r="CH19" s="62"/>
      <c r="CI19" s="62"/>
      <c r="CJ19" s="62"/>
      <c r="CK19" s="62"/>
      <c r="CL19" s="62"/>
      <c r="CM19" s="62"/>
      <c r="CN19" s="62"/>
      <c r="CO19" s="62"/>
      <c r="CP19" s="62"/>
      <c r="CQ19" s="62"/>
      <c r="CR19" s="62"/>
      <c r="CS19" s="62"/>
      <c r="CT19" s="62"/>
      <c r="CU19" s="62"/>
      <c r="CV19" s="62"/>
      <c r="CW19" s="62"/>
      <c r="CX19" s="62"/>
      <c r="CY19" s="62"/>
      <c r="CZ19" s="62"/>
      <c r="DA19" s="62"/>
      <c r="DB19" s="62"/>
      <c r="DC19" s="62"/>
      <c r="DD19" s="62"/>
      <c r="DE19" s="62"/>
      <c r="DF19" s="62"/>
      <c r="DG19" s="62"/>
      <c r="DH19" s="62"/>
      <c r="DI19" s="62"/>
      <c r="DJ19" s="62"/>
      <c r="DK19" s="62"/>
      <c r="DL19" s="62"/>
      <c r="DM19" s="62"/>
      <c r="DN19" s="62"/>
      <c r="DO19" s="62"/>
      <c r="DP19" s="62"/>
      <c r="DQ19" s="62"/>
      <c r="DR19" s="62"/>
      <c r="DS19" s="62"/>
      <c r="DT19" s="62"/>
      <c r="DU19" s="62"/>
      <c r="DV19" s="62"/>
      <c r="DW19" s="62"/>
      <c r="DX19" s="62"/>
      <c r="DY19" s="62"/>
      <c r="DZ19" s="62"/>
      <c r="EA19" s="62"/>
      <c r="EB19" s="62"/>
      <c r="EC19" s="62"/>
      <c r="ED19" s="62"/>
      <c r="EE19" s="62"/>
      <c r="EF19" s="62"/>
      <c r="EG19" s="62"/>
      <c r="EH19" s="62"/>
      <c r="EI19" s="62"/>
      <c r="EJ19" s="62"/>
      <c r="EK19" s="62"/>
      <c r="EL19" s="62"/>
      <c r="EM19" s="62"/>
      <c r="EN19" s="62"/>
      <c r="EO19" s="62"/>
      <c r="EP19" s="62"/>
      <c r="EQ19" s="62"/>
      <c r="ER19" s="62"/>
      <c r="ES19" s="62"/>
      <c r="ET19" s="62"/>
      <c r="EU19" s="62"/>
      <c r="EV19" s="62"/>
      <c r="EW19" s="62"/>
      <c r="EX19" s="62"/>
      <c r="EY19" s="62"/>
      <c r="EZ19" s="62"/>
      <c r="FA19" s="62"/>
      <c r="FB19" s="62"/>
      <c r="FC19" s="62"/>
      <c r="FD19" s="62"/>
      <c r="FE19" s="62"/>
      <c r="FF19" s="62"/>
      <c r="FG19" s="62"/>
      <c r="FH19" s="62"/>
      <c r="FI19" s="62"/>
      <c r="FJ19" s="62"/>
      <c r="FK19" s="62"/>
      <c r="FL19" s="62"/>
      <c r="FM19" s="62"/>
      <c r="FN19" s="62"/>
      <c r="FO19" s="62"/>
      <c r="FP19" s="62"/>
      <c r="FQ19" s="62"/>
      <c r="FR19" s="62"/>
      <c r="FS19" s="62"/>
      <c r="FT19" s="62"/>
      <c r="FU19" s="62"/>
      <c r="FV19" s="62"/>
    </row>
    <row r="20" spans="1:178" s="62" customFormat="1" ht="20.100000000000001" customHeight="1" x14ac:dyDescent="0.2">
      <c r="A20" s="69" t="s">
        <v>179</v>
      </c>
      <c r="B20" s="73" t="s">
        <v>97</v>
      </c>
      <c r="C20" s="74" t="s">
        <v>53</v>
      </c>
      <c r="D20" s="70" t="s">
        <v>159</v>
      </c>
      <c r="E20" s="65">
        <v>27.06</v>
      </c>
    </row>
    <row r="21" spans="1:178" s="62" customFormat="1" ht="20.100000000000001" customHeight="1" x14ac:dyDescent="0.2">
      <c r="A21" s="69" t="s">
        <v>180</v>
      </c>
      <c r="B21" s="73" t="s">
        <v>33</v>
      </c>
      <c r="C21" s="74">
        <v>30</v>
      </c>
      <c r="D21" s="70" t="s">
        <v>159</v>
      </c>
      <c r="E21" s="65">
        <v>1.56</v>
      </c>
    </row>
    <row r="22" spans="1:178" s="62" customFormat="1" ht="20.100000000000001" customHeight="1" x14ac:dyDescent="0.2">
      <c r="A22" s="80" t="s">
        <v>181</v>
      </c>
      <c r="B22" s="73" t="s">
        <v>98</v>
      </c>
      <c r="C22" s="74">
        <v>200</v>
      </c>
      <c r="D22" s="70" t="s">
        <v>159</v>
      </c>
      <c r="E22" s="71">
        <v>11.29</v>
      </c>
    </row>
    <row r="23" spans="1:178" s="63" customFormat="1" ht="20.100000000000001" customHeight="1" x14ac:dyDescent="0.2">
      <c r="A23" s="79" t="s">
        <v>182</v>
      </c>
      <c r="B23" s="138" t="s">
        <v>183</v>
      </c>
      <c r="C23" s="138"/>
      <c r="D23" s="59" t="s">
        <v>159</v>
      </c>
      <c r="E23" s="66">
        <v>94.81</v>
      </c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2"/>
      <c r="AQ23" s="62"/>
      <c r="AR23" s="62"/>
      <c r="AS23" s="62"/>
      <c r="AT23" s="62"/>
      <c r="AU23" s="62"/>
      <c r="AV23" s="62"/>
      <c r="AW23" s="62"/>
      <c r="AX23" s="62"/>
      <c r="AY23" s="62"/>
      <c r="AZ23" s="62"/>
      <c r="BA23" s="62"/>
      <c r="BB23" s="62"/>
      <c r="BC23" s="62"/>
      <c r="BD23" s="62"/>
      <c r="BE23" s="62"/>
      <c r="BF23" s="62"/>
      <c r="BG23" s="62"/>
      <c r="BH23" s="62"/>
      <c r="BI23" s="62"/>
      <c r="BJ23" s="62"/>
      <c r="BK23" s="62"/>
      <c r="BL23" s="62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2"/>
      <c r="CA23" s="62"/>
      <c r="CB23" s="62"/>
      <c r="CC23" s="62"/>
      <c r="CD23" s="62"/>
      <c r="CE23" s="62"/>
      <c r="CF23" s="62"/>
      <c r="CG23" s="62"/>
      <c r="CH23" s="62"/>
      <c r="CI23" s="62"/>
      <c r="CJ23" s="62"/>
      <c r="CK23" s="62"/>
      <c r="CL23" s="62"/>
      <c r="CM23" s="62"/>
      <c r="CN23" s="62"/>
      <c r="CO23" s="62"/>
      <c r="CP23" s="62"/>
      <c r="CQ23" s="62"/>
      <c r="CR23" s="62"/>
      <c r="CS23" s="62"/>
      <c r="CT23" s="62"/>
      <c r="CU23" s="62"/>
      <c r="CV23" s="62"/>
      <c r="CW23" s="62"/>
      <c r="CX23" s="62"/>
      <c r="CY23" s="62"/>
      <c r="CZ23" s="62"/>
      <c r="DA23" s="62"/>
      <c r="DB23" s="62"/>
      <c r="DC23" s="62"/>
      <c r="DD23" s="62"/>
      <c r="DE23" s="62"/>
      <c r="DF23" s="62"/>
      <c r="DG23" s="62"/>
      <c r="DH23" s="62"/>
      <c r="DI23" s="62"/>
      <c r="DJ23" s="62"/>
      <c r="DK23" s="62"/>
      <c r="DL23" s="62"/>
      <c r="DM23" s="62"/>
      <c r="DN23" s="62"/>
      <c r="DO23" s="62"/>
      <c r="DP23" s="62"/>
      <c r="DQ23" s="62"/>
      <c r="DR23" s="62"/>
      <c r="DS23" s="62"/>
      <c r="DT23" s="62"/>
      <c r="DU23" s="62"/>
      <c r="DV23" s="62"/>
      <c r="DW23" s="62"/>
      <c r="DX23" s="62"/>
      <c r="DY23" s="62"/>
      <c r="DZ23" s="62"/>
      <c r="EA23" s="62"/>
      <c r="EB23" s="62"/>
      <c r="EC23" s="62"/>
      <c r="ED23" s="62"/>
      <c r="EE23" s="62"/>
      <c r="EF23" s="62"/>
      <c r="EG23" s="62"/>
      <c r="EH23" s="62"/>
      <c r="EI23" s="62"/>
      <c r="EJ23" s="62"/>
      <c r="EK23" s="62"/>
      <c r="EL23" s="62"/>
      <c r="EM23" s="62"/>
      <c r="EN23" s="62"/>
      <c r="EO23" s="62"/>
      <c r="EP23" s="62"/>
      <c r="EQ23" s="62"/>
      <c r="ER23" s="62"/>
      <c r="ES23" s="62"/>
      <c r="ET23" s="62"/>
      <c r="EU23" s="62"/>
      <c r="EV23" s="62"/>
      <c r="EW23" s="62"/>
      <c r="EX23" s="62"/>
      <c r="EY23" s="62"/>
      <c r="EZ23" s="62"/>
      <c r="FA23" s="62"/>
      <c r="FB23" s="62"/>
      <c r="FC23" s="62"/>
      <c r="FD23" s="62"/>
      <c r="FE23" s="62"/>
      <c r="FF23" s="62"/>
      <c r="FG23" s="62"/>
      <c r="FH23" s="62"/>
      <c r="FI23" s="62"/>
      <c r="FJ23" s="62"/>
      <c r="FK23" s="62"/>
      <c r="FL23" s="62"/>
      <c r="FM23" s="62"/>
      <c r="FN23" s="62"/>
      <c r="FO23" s="62"/>
      <c r="FP23" s="62"/>
      <c r="FQ23" s="62"/>
      <c r="FR23" s="62"/>
      <c r="FS23" s="62"/>
    </row>
    <row r="24" spans="1:178" s="63" customFormat="1" ht="30" customHeight="1" x14ac:dyDescent="0.2">
      <c r="A24" s="78" t="s">
        <v>184</v>
      </c>
      <c r="B24" s="139" t="s">
        <v>185</v>
      </c>
      <c r="C24" s="139"/>
      <c r="D24" s="139"/>
      <c r="E24" s="139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2"/>
      <c r="AL24" s="62"/>
      <c r="AM24" s="62"/>
      <c r="AN24" s="62"/>
      <c r="AO24" s="62"/>
      <c r="AP24" s="62"/>
      <c r="AQ24" s="62"/>
      <c r="AR24" s="62"/>
      <c r="AS24" s="62"/>
      <c r="AT24" s="62"/>
      <c r="AU24" s="62"/>
      <c r="AV24" s="62"/>
      <c r="AW24" s="62"/>
      <c r="AX24" s="62"/>
      <c r="AY24" s="62"/>
      <c r="AZ24" s="62"/>
      <c r="BA24" s="62"/>
      <c r="BB24" s="62"/>
      <c r="BC24" s="62"/>
      <c r="BD24" s="62"/>
      <c r="BE24" s="62"/>
      <c r="BF24" s="62"/>
      <c r="BG24" s="62"/>
      <c r="BH24" s="62"/>
      <c r="BI24" s="62"/>
      <c r="BJ24" s="62"/>
      <c r="BK24" s="62"/>
      <c r="BL24" s="62"/>
      <c r="BM24" s="62"/>
      <c r="BN24" s="62"/>
      <c r="BO24" s="62"/>
      <c r="BP24" s="62"/>
      <c r="BQ24" s="62"/>
      <c r="BR24" s="62"/>
      <c r="BS24" s="62"/>
      <c r="BT24" s="62"/>
      <c r="BU24" s="62"/>
      <c r="BV24" s="62"/>
      <c r="BW24" s="62"/>
      <c r="BX24" s="62"/>
      <c r="BY24" s="62"/>
      <c r="BZ24" s="62"/>
      <c r="CA24" s="62"/>
      <c r="CB24" s="62"/>
      <c r="CC24" s="62"/>
      <c r="CD24" s="62"/>
      <c r="CE24" s="62"/>
      <c r="CF24" s="62"/>
      <c r="CG24" s="62"/>
      <c r="CH24" s="62"/>
      <c r="CI24" s="62"/>
      <c r="CJ24" s="62"/>
      <c r="CK24" s="62"/>
      <c r="CL24" s="62"/>
      <c r="CM24" s="62"/>
      <c r="CN24" s="62"/>
      <c r="CO24" s="62"/>
      <c r="CP24" s="62"/>
      <c r="CQ24" s="62"/>
      <c r="CR24" s="62"/>
      <c r="CS24" s="62"/>
      <c r="CT24" s="62"/>
      <c r="CU24" s="62"/>
      <c r="CV24" s="62"/>
      <c r="CW24" s="62"/>
      <c r="CX24" s="62"/>
      <c r="CY24" s="62"/>
      <c r="CZ24" s="62"/>
      <c r="DA24" s="62"/>
      <c r="DB24" s="62"/>
      <c r="DC24" s="62"/>
      <c r="DD24" s="62"/>
      <c r="DE24" s="62"/>
      <c r="DF24" s="62"/>
      <c r="DG24" s="62"/>
      <c r="DH24" s="62"/>
      <c r="DI24" s="62"/>
      <c r="DJ24" s="62"/>
      <c r="DK24" s="62"/>
      <c r="DL24" s="62"/>
      <c r="DM24" s="62"/>
      <c r="DN24" s="62"/>
      <c r="DO24" s="62"/>
      <c r="DP24" s="62"/>
      <c r="DQ24" s="62"/>
      <c r="DR24" s="62"/>
      <c r="DS24" s="62"/>
      <c r="DT24" s="62"/>
      <c r="DU24" s="62"/>
      <c r="DV24" s="62"/>
      <c r="DW24" s="62"/>
      <c r="DX24" s="62"/>
      <c r="DY24" s="62"/>
      <c r="DZ24" s="62"/>
      <c r="EA24" s="62"/>
      <c r="EB24" s="62"/>
      <c r="EC24" s="62"/>
      <c r="ED24" s="62"/>
      <c r="EE24" s="62"/>
      <c r="EF24" s="62"/>
      <c r="EG24" s="62"/>
      <c r="EH24" s="62"/>
      <c r="EI24" s="62"/>
      <c r="EJ24" s="62"/>
      <c r="EK24" s="62"/>
      <c r="EL24" s="62"/>
      <c r="EM24" s="62"/>
      <c r="EN24" s="62"/>
      <c r="EO24" s="62"/>
      <c r="EP24" s="62"/>
      <c r="EQ24" s="62"/>
      <c r="ER24" s="62"/>
      <c r="ES24" s="62"/>
      <c r="ET24" s="62"/>
      <c r="EU24" s="62"/>
      <c r="EV24" s="62"/>
      <c r="EW24" s="62"/>
      <c r="EX24" s="62"/>
      <c r="EY24" s="62"/>
      <c r="EZ24" s="62"/>
      <c r="FA24" s="62"/>
      <c r="FB24" s="62"/>
      <c r="FC24" s="62"/>
      <c r="FD24" s="62"/>
      <c r="FE24" s="62"/>
      <c r="FF24" s="62"/>
      <c r="FG24" s="62"/>
      <c r="FH24" s="62"/>
      <c r="FI24" s="62"/>
      <c r="FJ24" s="62"/>
      <c r="FK24" s="62"/>
      <c r="FL24" s="62"/>
      <c r="FM24" s="62"/>
      <c r="FN24" s="62"/>
      <c r="FO24" s="62"/>
      <c r="FP24" s="62"/>
      <c r="FQ24" s="62"/>
      <c r="FR24" s="62"/>
      <c r="FS24" s="62"/>
      <c r="FT24" s="62"/>
      <c r="FU24" s="62"/>
      <c r="FV24" s="62"/>
    </row>
    <row r="25" spans="1:178" s="67" customFormat="1" ht="20.100000000000001" customHeight="1" x14ac:dyDescent="0.2">
      <c r="A25" s="81" t="s">
        <v>186</v>
      </c>
      <c r="B25" s="73" t="s">
        <v>126</v>
      </c>
      <c r="C25" s="74" t="s">
        <v>127</v>
      </c>
      <c r="D25" s="70" t="s">
        <v>159</v>
      </c>
      <c r="E25" s="65">
        <v>91.85</v>
      </c>
    </row>
    <row r="26" spans="1:178" s="67" customFormat="1" ht="20.100000000000001" customHeight="1" x14ac:dyDescent="0.2">
      <c r="A26" s="81" t="s">
        <v>187</v>
      </c>
      <c r="B26" s="73" t="s">
        <v>17</v>
      </c>
      <c r="C26" s="74">
        <v>200</v>
      </c>
      <c r="D26" s="70" t="s">
        <v>159</v>
      </c>
      <c r="E26" s="65">
        <v>2.96</v>
      </c>
    </row>
    <row r="27" spans="1:178" s="63" customFormat="1" ht="20.100000000000001" customHeight="1" x14ac:dyDescent="0.2">
      <c r="A27" s="79" t="s">
        <v>188</v>
      </c>
      <c r="B27" s="138" t="s">
        <v>189</v>
      </c>
      <c r="C27" s="138"/>
      <c r="D27" s="59" t="s">
        <v>159</v>
      </c>
      <c r="E27" s="66">
        <v>86.48</v>
      </c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2"/>
      <c r="AM27" s="62"/>
      <c r="AN27" s="62"/>
      <c r="AO27" s="62"/>
      <c r="AP27" s="62"/>
      <c r="AQ27" s="62"/>
      <c r="AR27" s="62"/>
      <c r="AS27" s="62"/>
      <c r="AT27" s="62"/>
      <c r="AU27" s="62"/>
      <c r="AV27" s="62"/>
      <c r="AW27" s="62"/>
      <c r="AX27" s="62"/>
      <c r="AY27" s="62"/>
      <c r="AZ27" s="62"/>
      <c r="BA27" s="62"/>
      <c r="BB27" s="62"/>
      <c r="BC27" s="62"/>
      <c r="BD27" s="62"/>
      <c r="BE27" s="62"/>
      <c r="BF27" s="62"/>
      <c r="BG27" s="62"/>
      <c r="BH27" s="62"/>
      <c r="BI27" s="62"/>
      <c r="BJ27" s="62"/>
      <c r="BK27" s="62"/>
      <c r="BL27" s="62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62"/>
      <c r="BX27" s="62"/>
      <c r="BY27" s="62"/>
      <c r="BZ27" s="62"/>
      <c r="CA27" s="62"/>
      <c r="CB27" s="62"/>
      <c r="CC27" s="62"/>
      <c r="CD27" s="62"/>
      <c r="CE27" s="62"/>
      <c r="CF27" s="62"/>
      <c r="CG27" s="62"/>
      <c r="CH27" s="62"/>
      <c r="CI27" s="62"/>
      <c r="CJ27" s="62"/>
      <c r="CK27" s="62"/>
      <c r="CL27" s="62"/>
      <c r="CM27" s="62"/>
      <c r="CN27" s="62"/>
      <c r="CO27" s="62"/>
      <c r="CP27" s="62"/>
      <c r="CQ27" s="62"/>
      <c r="CR27" s="62"/>
      <c r="CS27" s="62"/>
      <c r="CT27" s="62"/>
      <c r="CU27" s="62"/>
      <c r="CV27" s="62"/>
      <c r="CW27" s="62"/>
      <c r="CX27" s="62"/>
      <c r="CY27" s="62"/>
      <c r="CZ27" s="62"/>
      <c r="DA27" s="62"/>
      <c r="DB27" s="62"/>
      <c r="DC27" s="62"/>
      <c r="DD27" s="62"/>
      <c r="DE27" s="62"/>
      <c r="DF27" s="62"/>
      <c r="DG27" s="62"/>
      <c r="DH27" s="62"/>
      <c r="DI27" s="62"/>
      <c r="DJ27" s="62"/>
      <c r="DK27" s="62"/>
      <c r="DL27" s="62"/>
      <c r="DM27" s="62"/>
      <c r="DN27" s="62"/>
      <c r="DO27" s="62"/>
      <c r="DP27" s="62"/>
      <c r="DQ27" s="62"/>
      <c r="DR27" s="62"/>
      <c r="DS27" s="62"/>
      <c r="DT27" s="62"/>
      <c r="DU27" s="62"/>
      <c r="DV27" s="62"/>
      <c r="DW27" s="62"/>
      <c r="DX27" s="62"/>
      <c r="DY27" s="62"/>
      <c r="DZ27" s="62"/>
      <c r="EA27" s="62"/>
      <c r="EB27" s="62"/>
      <c r="EC27" s="62"/>
      <c r="ED27" s="62"/>
      <c r="EE27" s="62"/>
      <c r="EF27" s="62"/>
      <c r="EG27" s="62"/>
      <c r="EH27" s="62"/>
      <c r="EI27" s="62"/>
      <c r="EJ27" s="62"/>
      <c r="EK27" s="62"/>
      <c r="EL27" s="62"/>
      <c r="EM27" s="62"/>
      <c r="EN27" s="62"/>
      <c r="EO27" s="62"/>
      <c r="EP27" s="62"/>
      <c r="EQ27" s="62"/>
      <c r="ER27" s="62"/>
      <c r="ES27" s="62"/>
      <c r="ET27" s="62"/>
      <c r="EU27" s="62"/>
      <c r="EV27" s="62"/>
      <c r="EW27" s="62"/>
      <c r="EX27" s="62"/>
      <c r="EY27" s="62"/>
      <c r="EZ27" s="62"/>
      <c r="FA27" s="62"/>
      <c r="FB27" s="62"/>
      <c r="FC27" s="62"/>
      <c r="FD27" s="62"/>
      <c r="FE27" s="62"/>
      <c r="FF27" s="62"/>
      <c r="FG27" s="62"/>
      <c r="FH27" s="62"/>
      <c r="FI27" s="62"/>
      <c r="FJ27" s="62"/>
      <c r="FK27" s="62"/>
      <c r="FL27" s="62"/>
      <c r="FM27" s="62"/>
      <c r="FN27" s="62"/>
      <c r="FO27" s="62"/>
      <c r="FP27" s="62"/>
      <c r="FQ27" s="62"/>
      <c r="FR27" s="62"/>
      <c r="FS27" s="62"/>
    </row>
    <row r="28" spans="1:178" s="63" customFormat="1" ht="30" customHeight="1" x14ac:dyDescent="0.2">
      <c r="A28" s="78" t="s">
        <v>190</v>
      </c>
      <c r="B28" s="139" t="s">
        <v>191</v>
      </c>
      <c r="C28" s="139"/>
      <c r="D28" s="139"/>
      <c r="E28" s="139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62"/>
      <c r="BG28" s="62"/>
      <c r="BH28" s="62"/>
      <c r="BI28" s="62"/>
      <c r="BJ28" s="62"/>
      <c r="BK28" s="62"/>
      <c r="BL28" s="62"/>
      <c r="BM28" s="62"/>
      <c r="BN28" s="62"/>
      <c r="BO28" s="62"/>
      <c r="BP28" s="62"/>
      <c r="BQ28" s="62"/>
      <c r="BR28" s="62"/>
      <c r="BS28" s="62"/>
      <c r="BT28" s="62"/>
      <c r="BU28" s="62"/>
      <c r="BV28" s="62"/>
      <c r="BW28" s="62"/>
      <c r="BX28" s="62"/>
      <c r="BY28" s="62"/>
      <c r="BZ28" s="62"/>
      <c r="CA28" s="62"/>
      <c r="CB28" s="62"/>
      <c r="CC28" s="62"/>
      <c r="CD28" s="62"/>
      <c r="CE28" s="62"/>
      <c r="CF28" s="62"/>
      <c r="CG28" s="62"/>
      <c r="CH28" s="62"/>
      <c r="CI28" s="62"/>
      <c r="CJ28" s="62"/>
      <c r="CK28" s="62"/>
      <c r="CL28" s="62"/>
      <c r="CM28" s="62"/>
      <c r="CN28" s="62"/>
      <c r="CO28" s="62"/>
      <c r="CP28" s="62"/>
      <c r="CQ28" s="62"/>
      <c r="CR28" s="62"/>
      <c r="CS28" s="62"/>
      <c r="CT28" s="62"/>
      <c r="CU28" s="62"/>
      <c r="CV28" s="62"/>
      <c r="CW28" s="62"/>
      <c r="CX28" s="62"/>
      <c r="CY28" s="62"/>
      <c r="CZ28" s="62"/>
      <c r="DA28" s="62"/>
      <c r="DB28" s="62"/>
      <c r="DC28" s="62"/>
      <c r="DD28" s="62"/>
      <c r="DE28" s="62"/>
      <c r="DF28" s="62"/>
      <c r="DG28" s="62"/>
      <c r="DH28" s="62"/>
      <c r="DI28" s="62"/>
      <c r="DJ28" s="62"/>
      <c r="DK28" s="62"/>
      <c r="DL28" s="62"/>
      <c r="DM28" s="62"/>
      <c r="DN28" s="62"/>
      <c r="DO28" s="62"/>
      <c r="DP28" s="62"/>
      <c r="DQ28" s="62"/>
      <c r="DR28" s="62"/>
      <c r="DS28" s="62"/>
      <c r="DT28" s="62"/>
      <c r="DU28" s="62"/>
      <c r="DV28" s="62"/>
      <c r="DW28" s="62"/>
      <c r="DX28" s="62"/>
      <c r="DY28" s="62"/>
      <c r="DZ28" s="62"/>
      <c r="EA28" s="62"/>
      <c r="EB28" s="62"/>
      <c r="EC28" s="62"/>
      <c r="ED28" s="62"/>
      <c r="EE28" s="62"/>
      <c r="EF28" s="62"/>
      <c r="EG28" s="62"/>
      <c r="EH28" s="62"/>
      <c r="EI28" s="62"/>
      <c r="EJ28" s="62"/>
      <c r="EK28" s="62"/>
      <c r="EL28" s="62"/>
      <c r="EM28" s="62"/>
      <c r="EN28" s="62"/>
      <c r="EO28" s="62"/>
      <c r="EP28" s="62"/>
      <c r="EQ28" s="62"/>
      <c r="ER28" s="62"/>
      <c r="ES28" s="62"/>
      <c r="ET28" s="62"/>
      <c r="EU28" s="62"/>
      <c r="EV28" s="62"/>
      <c r="EW28" s="62"/>
      <c r="EX28" s="62"/>
      <c r="EY28" s="62"/>
      <c r="EZ28" s="62"/>
      <c r="FA28" s="62"/>
      <c r="FB28" s="62"/>
      <c r="FC28" s="62"/>
      <c r="FD28" s="62"/>
      <c r="FE28" s="62"/>
      <c r="FF28" s="62"/>
      <c r="FG28" s="62"/>
      <c r="FH28" s="62"/>
      <c r="FI28" s="62"/>
      <c r="FJ28" s="62"/>
      <c r="FK28" s="62"/>
      <c r="FL28" s="62"/>
      <c r="FM28" s="62"/>
      <c r="FN28" s="62"/>
      <c r="FO28" s="62"/>
      <c r="FP28" s="62"/>
      <c r="FQ28" s="62"/>
      <c r="FR28" s="62"/>
      <c r="FS28" s="62"/>
      <c r="FT28" s="62"/>
      <c r="FU28" s="62"/>
      <c r="FV28" s="62"/>
    </row>
    <row r="29" spans="1:178" s="62" customFormat="1" ht="20.100000000000001" customHeight="1" x14ac:dyDescent="0.2">
      <c r="A29" s="69" t="s">
        <v>192</v>
      </c>
      <c r="B29" s="73" t="s">
        <v>82</v>
      </c>
      <c r="C29" s="74" t="s">
        <v>125</v>
      </c>
      <c r="D29" s="70" t="s">
        <v>159</v>
      </c>
      <c r="E29" s="65">
        <v>60.23</v>
      </c>
    </row>
    <row r="30" spans="1:178" s="62" customFormat="1" ht="20.100000000000001" customHeight="1" x14ac:dyDescent="0.2">
      <c r="A30" s="69" t="s">
        <v>193</v>
      </c>
      <c r="B30" s="73" t="s">
        <v>80</v>
      </c>
      <c r="C30" s="74">
        <v>150</v>
      </c>
      <c r="D30" s="70" t="s">
        <v>159</v>
      </c>
      <c r="E30" s="65">
        <v>18.66</v>
      </c>
    </row>
    <row r="31" spans="1:178" s="62" customFormat="1" ht="20.100000000000001" customHeight="1" x14ac:dyDescent="0.2">
      <c r="A31" s="69" t="s">
        <v>194</v>
      </c>
      <c r="B31" s="73" t="s">
        <v>33</v>
      </c>
      <c r="C31" s="74">
        <v>25</v>
      </c>
      <c r="D31" s="70" t="s">
        <v>159</v>
      </c>
      <c r="E31" s="65">
        <v>1.3</v>
      </c>
    </row>
    <row r="32" spans="1:178" s="62" customFormat="1" ht="20.100000000000001" customHeight="1" x14ac:dyDescent="0.2">
      <c r="A32" s="69" t="s">
        <v>195</v>
      </c>
      <c r="B32" s="73" t="s">
        <v>23</v>
      </c>
      <c r="C32" s="74">
        <v>200</v>
      </c>
      <c r="D32" s="70" t="s">
        <v>159</v>
      </c>
      <c r="E32" s="65">
        <v>6.29</v>
      </c>
    </row>
    <row r="33" spans="1:178" s="62" customFormat="1" ht="20.100000000000001" customHeight="1" x14ac:dyDescent="0.2">
      <c r="A33" s="79" t="s">
        <v>196</v>
      </c>
      <c r="B33" s="138" t="s">
        <v>197</v>
      </c>
      <c r="C33" s="138"/>
      <c r="D33" s="59" t="s">
        <v>159</v>
      </c>
      <c r="E33" s="66">
        <v>100.63</v>
      </c>
    </row>
    <row r="34" spans="1:178" s="63" customFormat="1" ht="30" customHeight="1" x14ac:dyDescent="0.2">
      <c r="A34" s="78" t="s">
        <v>198</v>
      </c>
      <c r="B34" s="139" t="s">
        <v>199</v>
      </c>
      <c r="C34" s="139"/>
      <c r="D34" s="139"/>
      <c r="E34" s="139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2"/>
      <c r="AO34" s="62"/>
      <c r="AP34" s="62"/>
      <c r="AQ34" s="62"/>
      <c r="AR34" s="62"/>
      <c r="AS34" s="62"/>
      <c r="AT34" s="62"/>
      <c r="AU34" s="62"/>
      <c r="AV34" s="62"/>
      <c r="AW34" s="62"/>
      <c r="AX34" s="62"/>
      <c r="AY34" s="62"/>
      <c r="AZ34" s="62"/>
      <c r="BA34" s="62"/>
      <c r="BB34" s="62"/>
      <c r="BC34" s="62"/>
      <c r="BD34" s="62"/>
      <c r="BE34" s="62"/>
      <c r="BF34" s="62"/>
      <c r="BG34" s="62"/>
      <c r="BH34" s="62"/>
      <c r="BI34" s="62"/>
      <c r="BJ34" s="62"/>
      <c r="BK34" s="62"/>
      <c r="BL34" s="62"/>
      <c r="BM34" s="62"/>
      <c r="BN34" s="62"/>
      <c r="BO34" s="62"/>
      <c r="BP34" s="62"/>
      <c r="BQ34" s="62"/>
      <c r="BR34" s="62"/>
      <c r="BS34" s="62"/>
      <c r="BT34" s="62"/>
      <c r="BU34" s="62"/>
      <c r="BV34" s="62"/>
      <c r="BW34" s="62"/>
      <c r="BX34" s="62"/>
      <c r="BY34" s="62"/>
      <c r="BZ34" s="62"/>
      <c r="CA34" s="62"/>
      <c r="CB34" s="62"/>
      <c r="CC34" s="62"/>
      <c r="CD34" s="62"/>
      <c r="CE34" s="62"/>
      <c r="CF34" s="62"/>
      <c r="CG34" s="62"/>
      <c r="CH34" s="62"/>
      <c r="CI34" s="62"/>
      <c r="CJ34" s="62"/>
      <c r="CK34" s="62"/>
      <c r="CL34" s="62"/>
      <c r="CM34" s="62"/>
      <c r="CN34" s="62"/>
      <c r="CO34" s="62"/>
      <c r="CP34" s="62"/>
      <c r="CQ34" s="62"/>
      <c r="CR34" s="62"/>
      <c r="CS34" s="62"/>
      <c r="CT34" s="62"/>
      <c r="CU34" s="62"/>
      <c r="CV34" s="62"/>
      <c r="CW34" s="62"/>
      <c r="CX34" s="62"/>
      <c r="CY34" s="62"/>
      <c r="CZ34" s="62"/>
      <c r="DA34" s="62"/>
      <c r="DB34" s="62"/>
      <c r="DC34" s="62"/>
      <c r="DD34" s="62"/>
      <c r="DE34" s="62"/>
      <c r="DF34" s="62"/>
      <c r="DG34" s="62"/>
      <c r="DH34" s="62"/>
      <c r="DI34" s="62"/>
      <c r="DJ34" s="62"/>
      <c r="DK34" s="62"/>
      <c r="DL34" s="62"/>
      <c r="DM34" s="62"/>
      <c r="DN34" s="62"/>
      <c r="DO34" s="62"/>
      <c r="DP34" s="62"/>
      <c r="DQ34" s="62"/>
      <c r="DR34" s="62"/>
      <c r="DS34" s="62"/>
      <c r="DT34" s="62"/>
      <c r="DU34" s="62"/>
      <c r="DV34" s="62"/>
      <c r="DW34" s="62"/>
      <c r="DX34" s="62"/>
      <c r="DY34" s="62"/>
      <c r="DZ34" s="62"/>
      <c r="EA34" s="62"/>
      <c r="EB34" s="62"/>
      <c r="EC34" s="62"/>
      <c r="ED34" s="62"/>
      <c r="EE34" s="62"/>
      <c r="EF34" s="62"/>
      <c r="EG34" s="62"/>
      <c r="EH34" s="62"/>
      <c r="EI34" s="62"/>
      <c r="EJ34" s="62"/>
      <c r="EK34" s="62"/>
      <c r="EL34" s="62"/>
      <c r="EM34" s="62"/>
      <c r="EN34" s="62"/>
      <c r="EO34" s="62"/>
      <c r="EP34" s="62"/>
      <c r="EQ34" s="62"/>
      <c r="ER34" s="62"/>
      <c r="ES34" s="62"/>
      <c r="ET34" s="62"/>
      <c r="EU34" s="62"/>
      <c r="EV34" s="62"/>
      <c r="EW34" s="62"/>
      <c r="EX34" s="62"/>
      <c r="EY34" s="62"/>
      <c r="EZ34" s="62"/>
      <c r="FA34" s="62"/>
      <c r="FB34" s="62"/>
      <c r="FC34" s="62"/>
      <c r="FD34" s="62"/>
      <c r="FE34" s="62"/>
      <c r="FF34" s="62"/>
      <c r="FG34" s="62"/>
      <c r="FH34" s="62"/>
      <c r="FI34" s="62"/>
      <c r="FJ34" s="62"/>
      <c r="FK34" s="62"/>
      <c r="FL34" s="62"/>
      <c r="FM34" s="62"/>
      <c r="FN34" s="62"/>
      <c r="FO34" s="62"/>
      <c r="FP34" s="62"/>
      <c r="FQ34" s="62"/>
      <c r="FR34" s="62"/>
      <c r="FS34" s="62"/>
      <c r="FT34" s="62"/>
      <c r="FU34" s="62"/>
      <c r="FV34" s="62"/>
    </row>
    <row r="35" spans="1:178" s="62" customFormat="1" ht="20.100000000000001" customHeight="1" x14ac:dyDescent="0.2">
      <c r="A35" s="69" t="s">
        <v>200</v>
      </c>
      <c r="B35" s="73" t="s">
        <v>12</v>
      </c>
      <c r="C35" s="74">
        <v>60</v>
      </c>
      <c r="D35" s="70" t="s">
        <v>159</v>
      </c>
      <c r="E35" s="65">
        <v>9.1199999999999992</v>
      </c>
    </row>
    <row r="36" spans="1:178" s="62" customFormat="1" ht="20.100000000000001" customHeight="1" x14ac:dyDescent="0.2">
      <c r="A36" s="69" t="s">
        <v>201</v>
      </c>
      <c r="B36" s="73" t="s">
        <v>38</v>
      </c>
      <c r="C36" s="74">
        <v>90</v>
      </c>
      <c r="D36" s="70" t="s">
        <v>159</v>
      </c>
      <c r="E36" s="65">
        <v>64.680000000000007</v>
      </c>
    </row>
    <row r="37" spans="1:178" s="62" customFormat="1" ht="20.100000000000001" customHeight="1" x14ac:dyDescent="0.2">
      <c r="A37" s="69" t="s">
        <v>202</v>
      </c>
      <c r="B37" s="73" t="s">
        <v>25</v>
      </c>
      <c r="C37" s="74" t="s">
        <v>122</v>
      </c>
      <c r="D37" s="70" t="s">
        <v>159</v>
      </c>
      <c r="E37" s="65">
        <v>20.92</v>
      </c>
    </row>
    <row r="38" spans="1:178" s="62" customFormat="1" ht="20.100000000000001" customHeight="1" x14ac:dyDescent="0.2">
      <c r="A38" s="69" t="s">
        <v>203</v>
      </c>
      <c r="B38" s="73" t="s">
        <v>81</v>
      </c>
      <c r="C38" s="74">
        <v>25</v>
      </c>
      <c r="D38" s="70" t="s">
        <v>159</v>
      </c>
      <c r="E38" s="65">
        <v>1.3</v>
      </c>
    </row>
    <row r="39" spans="1:178" s="62" customFormat="1" ht="20.100000000000001" customHeight="1" x14ac:dyDescent="0.2">
      <c r="A39" s="80" t="s">
        <v>204</v>
      </c>
      <c r="B39" s="73" t="s">
        <v>26</v>
      </c>
      <c r="C39" s="74" t="s">
        <v>27</v>
      </c>
      <c r="D39" s="70" t="s">
        <v>159</v>
      </c>
      <c r="E39" s="71">
        <v>4.6100000000000003</v>
      </c>
    </row>
    <row r="40" spans="1:178" s="63" customFormat="1" ht="20.100000000000001" customHeight="1" x14ac:dyDescent="0.2">
      <c r="A40" s="79" t="s">
        <v>205</v>
      </c>
      <c r="B40" s="138" t="s">
        <v>206</v>
      </c>
      <c r="C40" s="138"/>
      <c r="D40" s="59" t="s">
        <v>159</v>
      </c>
      <c r="E40" s="66">
        <v>35.770000000000003</v>
      </c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62"/>
      <c r="AM40" s="62"/>
      <c r="AN40" s="62"/>
      <c r="AO40" s="62"/>
      <c r="AP40" s="62"/>
      <c r="AQ40" s="62"/>
      <c r="AR40" s="62"/>
      <c r="AS40" s="62"/>
      <c r="AT40" s="62"/>
      <c r="AU40" s="62"/>
      <c r="AV40" s="62"/>
      <c r="AW40" s="62"/>
      <c r="AX40" s="62"/>
      <c r="AY40" s="62"/>
      <c r="AZ40" s="62"/>
      <c r="BA40" s="62"/>
      <c r="BB40" s="62"/>
      <c r="BC40" s="62"/>
      <c r="BD40" s="62"/>
      <c r="BE40" s="62"/>
      <c r="BF40" s="62"/>
      <c r="BG40" s="62"/>
      <c r="BH40" s="62"/>
      <c r="BI40" s="62"/>
      <c r="BJ40" s="62"/>
      <c r="BK40" s="62"/>
      <c r="BL40" s="62"/>
      <c r="BM40" s="62"/>
      <c r="BN40" s="62"/>
      <c r="BO40" s="62"/>
      <c r="BP40" s="62"/>
      <c r="BQ40" s="62"/>
      <c r="BR40" s="62"/>
      <c r="BS40" s="62"/>
      <c r="BT40" s="62"/>
      <c r="BU40" s="62"/>
      <c r="BV40" s="62"/>
      <c r="BW40" s="62"/>
      <c r="BX40" s="62"/>
      <c r="BY40" s="62"/>
      <c r="BZ40" s="62"/>
      <c r="CA40" s="62"/>
      <c r="CB40" s="62"/>
      <c r="CC40" s="62"/>
      <c r="CD40" s="62"/>
      <c r="CE40" s="62"/>
      <c r="CF40" s="62"/>
      <c r="CG40" s="62"/>
      <c r="CH40" s="62"/>
      <c r="CI40" s="62"/>
      <c r="CJ40" s="62"/>
      <c r="CK40" s="62"/>
      <c r="CL40" s="62"/>
      <c r="CM40" s="62"/>
      <c r="CN40" s="62"/>
      <c r="CO40" s="62"/>
      <c r="CP40" s="62"/>
      <c r="CQ40" s="62"/>
      <c r="CR40" s="62"/>
      <c r="CS40" s="62"/>
      <c r="CT40" s="62"/>
      <c r="CU40" s="62"/>
      <c r="CV40" s="62"/>
      <c r="CW40" s="62"/>
      <c r="CX40" s="62"/>
      <c r="CY40" s="62"/>
      <c r="CZ40" s="62"/>
      <c r="DA40" s="62"/>
      <c r="DB40" s="62"/>
      <c r="DC40" s="62"/>
      <c r="DD40" s="62"/>
      <c r="DE40" s="62"/>
      <c r="DF40" s="62"/>
      <c r="DG40" s="62"/>
      <c r="DH40" s="62"/>
      <c r="DI40" s="62"/>
      <c r="DJ40" s="62"/>
      <c r="DK40" s="62"/>
      <c r="DL40" s="62"/>
      <c r="DM40" s="62"/>
      <c r="DN40" s="62"/>
      <c r="DO40" s="62"/>
      <c r="DP40" s="62"/>
      <c r="DQ40" s="62"/>
      <c r="DR40" s="62"/>
      <c r="DS40" s="62"/>
      <c r="DT40" s="62"/>
      <c r="DU40" s="62"/>
      <c r="DV40" s="62"/>
      <c r="DW40" s="62"/>
      <c r="DX40" s="62"/>
      <c r="DY40" s="62"/>
      <c r="DZ40" s="62"/>
      <c r="EA40" s="62"/>
      <c r="EB40" s="62"/>
      <c r="EC40" s="62"/>
      <c r="ED40" s="62"/>
      <c r="EE40" s="62"/>
      <c r="EF40" s="62"/>
      <c r="EG40" s="62"/>
      <c r="EH40" s="62"/>
      <c r="EI40" s="62"/>
      <c r="EJ40" s="62"/>
      <c r="EK40" s="62"/>
      <c r="EL40" s="62"/>
      <c r="EM40" s="62"/>
      <c r="EN40" s="62"/>
      <c r="EO40" s="62"/>
      <c r="EP40" s="62"/>
      <c r="EQ40" s="62"/>
      <c r="ER40" s="62"/>
      <c r="ES40" s="62"/>
      <c r="ET40" s="62"/>
      <c r="EU40" s="62"/>
      <c r="EV40" s="62"/>
      <c r="EW40" s="62"/>
      <c r="EX40" s="62"/>
      <c r="EY40" s="62"/>
      <c r="EZ40" s="62"/>
      <c r="FA40" s="62"/>
      <c r="FB40" s="62"/>
      <c r="FC40" s="62"/>
      <c r="FD40" s="62"/>
      <c r="FE40" s="62"/>
      <c r="FF40" s="62"/>
      <c r="FG40" s="62"/>
      <c r="FH40" s="62"/>
      <c r="FI40" s="62"/>
      <c r="FJ40" s="62"/>
      <c r="FK40" s="62"/>
      <c r="FL40" s="62"/>
      <c r="FM40" s="62"/>
      <c r="FN40" s="62"/>
      <c r="FO40" s="62"/>
      <c r="FP40" s="62"/>
      <c r="FQ40" s="62"/>
      <c r="FR40" s="62"/>
      <c r="FS40" s="62"/>
    </row>
    <row r="41" spans="1:178" s="63" customFormat="1" ht="30" customHeight="1" x14ac:dyDescent="0.2">
      <c r="A41" s="78" t="s">
        <v>207</v>
      </c>
      <c r="B41" s="139" t="s">
        <v>208</v>
      </c>
      <c r="C41" s="139"/>
      <c r="D41" s="139"/>
      <c r="E41" s="139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62"/>
      <c r="AS41" s="62"/>
      <c r="AT41" s="62"/>
      <c r="AU41" s="62"/>
      <c r="AV41" s="62"/>
      <c r="AW41" s="62"/>
      <c r="AX41" s="62"/>
      <c r="AY41" s="62"/>
      <c r="AZ41" s="62"/>
      <c r="BA41" s="62"/>
      <c r="BB41" s="62"/>
      <c r="BC41" s="62"/>
      <c r="BD41" s="62"/>
      <c r="BE41" s="62"/>
      <c r="BF41" s="62"/>
      <c r="BG41" s="62"/>
      <c r="BH41" s="62"/>
      <c r="BI41" s="62"/>
      <c r="BJ41" s="62"/>
      <c r="BK41" s="62"/>
      <c r="BL41" s="62"/>
      <c r="BM41" s="62"/>
      <c r="BN41" s="62"/>
      <c r="BO41" s="62"/>
      <c r="BP41" s="62"/>
      <c r="BQ41" s="62"/>
      <c r="BR41" s="62"/>
      <c r="BS41" s="62"/>
      <c r="BT41" s="62"/>
      <c r="BU41" s="62"/>
      <c r="BV41" s="62"/>
      <c r="BW41" s="62"/>
      <c r="BX41" s="62"/>
      <c r="BY41" s="62"/>
      <c r="BZ41" s="62"/>
      <c r="CA41" s="62"/>
      <c r="CB41" s="62"/>
      <c r="CC41" s="62"/>
      <c r="CD41" s="62"/>
      <c r="CE41" s="62"/>
      <c r="CF41" s="62"/>
      <c r="CG41" s="62"/>
      <c r="CH41" s="62"/>
      <c r="CI41" s="62"/>
      <c r="CJ41" s="62"/>
      <c r="CK41" s="62"/>
      <c r="CL41" s="62"/>
      <c r="CM41" s="62"/>
      <c r="CN41" s="62"/>
      <c r="CO41" s="62"/>
      <c r="CP41" s="62"/>
      <c r="CQ41" s="62"/>
      <c r="CR41" s="62"/>
      <c r="CS41" s="62"/>
      <c r="CT41" s="62"/>
      <c r="CU41" s="62"/>
      <c r="CV41" s="62"/>
      <c r="CW41" s="62"/>
      <c r="CX41" s="62"/>
      <c r="CY41" s="62"/>
      <c r="CZ41" s="62"/>
      <c r="DA41" s="62"/>
      <c r="DB41" s="62"/>
      <c r="DC41" s="62"/>
      <c r="DD41" s="62"/>
      <c r="DE41" s="62"/>
      <c r="DF41" s="62"/>
      <c r="DG41" s="62"/>
      <c r="DH41" s="62"/>
      <c r="DI41" s="62"/>
      <c r="DJ41" s="62"/>
      <c r="DK41" s="62"/>
      <c r="DL41" s="62"/>
      <c r="DM41" s="62"/>
      <c r="DN41" s="62"/>
      <c r="DO41" s="62"/>
      <c r="DP41" s="62"/>
      <c r="DQ41" s="62"/>
      <c r="DR41" s="62"/>
      <c r="DS41" s="62"/>
      <c r="DT41" s="62"/>
      <c r="DU41" s="62"/>
      <c r="DV41" s="62"/>
      <c r="DW41" s="62"/>
      <c r="DX41" s="62"/>
      <c r="DY41" s="62"/>
      <c r="DZ41" s="62"/>
      <c r="EA41" s="62"/>
      <c r="EB41" s="62"/>
      <c r="EC41" s="62"/>
      <c r="ED41" s="62"/>
      <c r="EE41" s="62"/>
      <c r="EF41" s="62"/>
      <c r="EG41" s="62"/>
      <c r="EH41" s="62"/>
      <c r="EI41" s="62"/>
      <c r="EJ41" s="62"/>
      <c r="EK41" s="62"/>
      <c r="EL41" s="62"/>
      <c r="EM41" s="62"/>
      <c r="EN41" s="62"/>
      <c r="EO41" s="62"/>
      <c r="EP41" s="62"/>
      <c r="EQ41" s="62"/>
      <c r="ER41" s="62"/>
      <c r="ES41" s="62"/>
      <c r="ET41" s="62"/>
      <c r="EU41" s="62"/>
      <c r="EV41" s="62"/>
      <c r="EW41" s="62"/>
      <c r="EX41" s="62"/>
      <c r="EY41" s="62"/>
      <c r="EZ41" s="62"/>
      <c r="FA41" s="62"/>
      <c r="FB41" s="62"/>
      <c r="FC41" s="62"/>
      <c r="FD41" s="62"/>
      <c r="FE41" s="62"/>
      <c r="FF41" s="62"/>
      <c r="FG41" s="62"/>
      <c r="FH41" s="62"/>
      <c r="FI41" s="62"/>
      <c r="FJ41" s="62"/>
      <c r="FK41" s="62"/>
      <c r="FL41" s="62"/>
      <c r="FM41" s="62"/>
      <c r="FN41" s="62"/>
      <c r="FO41" s="62"/>
      <c r="FP41" s="62"/>
      <c r="FQ41" s="62"/>
      <c r="FR41" s="62"/>
      <c r="FS41" s="62"/>
      <c r="FT41" s="62"/>
      <c r="FU41" s="62"/>
      <c r="FV41" s="62"/>
    </row>
    <row r="42" spans="1:178" s="62" customFormat="1" ht="20.100000000000001" customHeight="1" x14ac:dyDescent="0.2">
      <c r="A42" s="69" t="s">
        <v>209</v>
      </c>
      <c r="B42" s="73" t="s">
        <v>101</v>
      </c>
      <c r="C42" s="74" t="s">
        <v>53</v>
      </c>
      <c r="D42" s="70" t="s">
        <v>159</v>
      </c>
      <c r="E42" s="65">
        <v>23.65</v>
      </c>
    </row>
    <row r="43" spans="1:178" s="62" customFormat="1" ht="20.100000000000001" customHeight="1" x14ac:dyDescent="0.2">
      <c r="A43" s="69" t="s">
        <v>210</v>
      </c>
      <c r="B43" s="73" t="s">
        <v>16</v>
      </c>
      <c r="C43" s="74" t="s">
        <v>129</v>
      </c>
      <c r="D43" s="70" t="s">
        <v>159</v>
      </c>
      <c r="E43" s="65">
        <v>7.51</v>
      </c>
    </row>
    <row r="44" spans="1:178" s="62" customFormat="1" ht="20.100000000000001" customHeight="1" x14ac:dyDescent="0.2">
      <c r="A44" s="80" t="s">
        <v>211</v>
      </c>
      <c r="B44" s="73" t="s">
        <v>26</v>
      </c>
      <c r="C44" s="74" t="s">
        <v>27</v>
      </c>
      <c r="D44" s="70" t="s">
        <v>159</v>
      </c>
      <c r="E44" s="71">
        <v>4.6100000000000003</v>
      </c>
    </row>
    <row r="45" spans="1:178" s="62" customFormat="1" ht="20.100000000000001" customHeight="1" x14ac:dyDescent="0.2">
      <c r="A45" s="79" t="s">
        <v>212</v>
      </c>
      <c r="B45" s="138" t="s">
        <v>213</v>
      </c>
      <c r="C45" s="138"/>
      <c r="D45" s="59" t="s">
        <v>159</v>
      </c>
      <c r="E45" s="66">
        <v>74.66</v>
      </c>
    </row>
    <row r="46" spans="1:178" s="63" customFormat="1" ht="30" customHeight="1" x14ac:dyDescent="0.2">
      <c r="A46" s="78" t="s">
        <v>214</v>
      </c>
      <c r="B46" s="139" t="s">
        <v>215</v>
      </c>
      <c r="C46" s="139"/>
      <c r="D46" s="139"/>
      <c r="E46" s="139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2"/>
      <c r="AH46" s="62"/>
      <c r="AI46" s="62"/>
      <c r="AJ46" s="62"/>
      <c r="AK46" s="62"/>
      <c r="AL46" s="62"/>
      <c r="AM46" s="62"/>
      <c r="AN46" s="62"/>
      <c r="AO46" s="62"/>
      <c r="AP46" s="62"/>
      <c r="AQ46" s="62"/>
      <c r="AR46" s="62"/>
      <c r="AS46" s="62"/>
      <c r="AT46" s="62"/>
      <c r="AU46" s="62"/>
      <c r="AV46" s="62"/>
      <c r="AW46" s="62"/>
      <c r="AX46" s="62"/>
      <c r="AY46" s="62"/>
      <c r="AZ46" s="62"/>
      <c r="BA46" s="62"/>
      <c r="BB46" s="62"/>
      <c r="BC46" s="62"/>
      <c r="BD46" s="62"/>
      <c r="BE46" s="62"/>
      <c r="BF46" s="62"/>
      <c r="BG46" s="62"/>
      <c r="BH46" s="62"/>
      <c r="BI46" s="62"/>
      <c r="BJ46" s="62"/>
      <c r="BK46" s="62"/>
      <c r="BL46" s="62"/>
      <c r="BM46" s="62"/>
      <c r="BN46" s="62"/>
      <c r="BO46" s="62"/>
      <c r="BP46" s="62"/>
      <c r="BQ46" s="62"/>
      <c r="BR46" s="62"/>
      <c r="BS46" s="62"/>
      <c r="BT46" s="62"/>
      <c r="BU46" s="62"/>
      <c r="BV46" s="62"/>
      <c r="BW46" s="62"/>
      <c r="BX46" s="62"/>
      <c r="BY46" s="62"/>
      <c r="BZ46" s="62"/>
      <c r="CA46" s="62"/>
      <c r="CB46" s="62"/>
      <c r="CC46" s="62"/>
      <c r="CD46" s="62"/>
      <c r="CE46" s="62"/>
      <c r="CF46" s="62"/>
      <c r="CG46" s="62"/>
      <c r="CH46" s="62"/>
      <c r="CI46" s="62"/>
      <c r="CJ46" s="62"/>
      <c r="CK46" s="62"/>
      <c r="CL46" s="62"/>
      <c r="CM46" s="62"/>
      <c r="CN46" s="62"/>
      <c r="CO46" s="62"/>
      <c r="CP46" s="62"/>
      <c r="CQ46" s="62"/>
      <c r="CR46" s="62"/>
      <c r="CS46" s="62"/>
      <c r="CT46" s="62"/>
      <c r="CU46" s="62"/>
      <c r="CV46" s="62"/>
      <c r="CW46" s="62"/>
      <c r="CX46" s="62"/>
      <c r="CY46" s="62"/>
      <c r="CZ46" s="62"/>
      <c r="DA46" s="62"/>
      <c r="DB46" s="62"/>
      <c r="DC46" s="62"/>
      <c r="DD46" s="62"/>
      <c r="DE46" s="62"/>
      <c r="DF46" s="62"/>
      <c r="DG46" s="62"/>
      <c r="DH46" s="62"/>
      <c r="DI46" s="62"/>
      <c r="DJ46" s="62"/>
      <c r="DK46" s="62"/>
      <c r="DL46" s="62"/>
      <c r="DM46" s="62"/>
      <c r="DN46" s="62"/>
      <c r="DO46" s="62"/>
      <c r="DP46" s="62"/>
      <c r="DQ46" s="62"/>
      <c r="DR46" s="62"/>
      <c r="DS46" s="62"/>
      <c r="DT46" s="62"/>
      <c r="DU46" s="62"/>
      <c r="DV46" s="62"/>
      <c r="DW46" s="62"/>
      <c r="DX46" s="62"/>
      <c r="DY46" s="62"/>
      <c r="DZ46" s="62"/>
      <c r="EA46" s="62"/>
      <c r="EB46" s="62"/>
      <c r="EC46" s="62"/>
      <c r="ED46" s="62"/>
      <c r="EE46" s="62"/>
      <c r="EF46" s="62"/>
      <c r="EG46" s="62"/>
      <c r="EH46" s="62"/>
      <c r="EI46" s="62"/>
      <c r="EJ46" s="62"/>
      <c r="EK46" s="62"/>
      <c r="EL46" s="62"/>
      <c r="EM46" s="62"/>
      <c r="EN46" s="62"/>
      <c r="EO46" s="62"/>
      <c r="EP46" s="62"/>
      <c r="EQ46" s="62"/>
      <c r="ER46" s="62"/>
      <c r="ES46" s="62"/>
      <c r="ET46" s="62"/>
      <c r="EU46" s="62"/>
      <c r="EV46" s="62"/>
      <c r="EW46" s="62"/>
      <c r="EX46" s="62"/>
      <c r="EY46" s="62"/>
      <c r="EZ46" s="62"/>
      <c r="FA46" s="62"/>
      <c r="FB46" s="62"/>
      <c r="FC46" s="62"/>
      <c r="FD46" s="62"/>
      <c r="FE46" s="62"/>
      <c r="FF46" s="62"/>
      <c r="FG46" s="62"/>
      <c r="FH46" s="62"/>
      <c r="FI46" s="62"/>
      <c r="FJ46" s="62"/>
      <c r="FK46" s="62"/>
      <c r="FL46" s="62"/>
      <c r="FM46" s="62"/>
      <c r="FN46" s="62"/>
      <c r="FO46" s="62"/>
      <c r="FP46" s="62"/>
      <c r="FQ46" s="62"/>
      <c r="FR46" s="62"/>
      <c r="FS46" s="62"/>
      <c r="FT46" s="62"/>
      <c r="FU46" s="62"/>
      <c r="FV46" s="62"/>
    </row>
    <row r="47" spans="1:178" s="62" customFormat="1" ht="20.100000000000001" customHeight="1" x14ac:dyDescent="0.2">
      <c r="A47" s="69" t="s">
        <v>216</v>
      </c>
      <c r="B47" s="73" t="s">
        <v>89</v>
      </c>
      <c r="C47" s="74">
        <v>90</v>
      </c>
      <c r="D47" s="70" t="s">
        <v>159</v>
      </c>
      <c r="E47" s="65">
        <v>51.15</v>
      </c>
    </row>
    <row r="48" spans="1:178" s="62" customFormat="1" ht="20.100000000000001" customHeight="1" x14ac:dyDescent="0.2">
      <c r="A48" s="69" t="s">
        <v>217</v>
      </c>
      <c r="B48" s="73" t="s">
        <v>90</v>
      </c>
      <c r="C48" s="74" t="s">
        <v>122</v>
      </c>
      <c r="D48" s="70" t="s">
        <v>159</v>
      </c>
      <c r="E48" s="65">
        <v>10.66</v>
      </c>
    </row>
    <row r="49" spans="1:178" s="62" customFormat="1" ht="20.100000000000001" customHeight="1" x14ac:dyDescent="0.2">
      <c r="A49" s="69" t="s">
        <v>218</v>
      </c>
      <c r="B49" s="73" t="s">
        <v>33</v>
      </c>
      <c r="C49" s="74">
        <v>30</v>
      </c>
      <c r="D49" s="70" t="s">
        <v>159</v>
      </c>
      <c r="E49" s="65">
        <v>1.56</v>
      </c>
    </row>
    <row r="50" spans="1:178" s="62" customFormat="1" ht="20.100000000000001" customHeight="1" x14ac:dyDescent="0.2">
      <c r="A50" s="69" t="s">
        <v>219</v>
      </c>
      <c r="B50" s="73" t="s">
        <v>98</v>
      </c>
      <c r="C50" s="74">
        <v>200</v>
      </c>
      <c r="D50" s="70" t="s">
        <v>159</v>
      </c>
      <c r="E50" s="65">
        <v>11.29</v>
      </c>
    </row>
    <row r="51" spans="1:178" s="62" customFormat="1" ht="20.100000000000001" customHeight="1" x14ac:dyDescent="0.2">
      <c r="A51" s="79" t="s">
        <v>220</v>
      </c>
      <c r="B51" s="138" t="s">
        <v>221</v>
      </c>
      <c r="C51" s="138"/>
      <c r="D51" s="59" t="s">
        <v>159</v>
      </c>
      <c r="E51" s="66">
        <v>132.02000000000001</v>
      </c>
    </row>
    <row r="52" spans="1:178" s="63" customFormat="1" ht="30" customHeight="1" x14ac:dyDescent="0.2">
      <c r="A52" s="78" t="s">
        <v>222</v>
      </c>
      <c r="B52" s="139" t="s">
        <v>223</v>
      </c>
      <c r="C52" s="139"/>
      <c r="D52" s="139"/>
      <c r="E52" s="139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2"/>
      <c r="AC52" s="62"/>
      <c r="AD52" s="62"/>
      <c r="AE52" s="62"/>
      <c r="AF52" s="62"/>
      <c r="AG52" s="62"/>
      <c r="AH52" s="62"/>
      <c r="AI52" s="62"/>
      <c r="AJ52" s="62"/>
      <c r="AK52" s="62"/>
      <c r="AL52" s="62"/>
      <c r="AM52" s="62"/>
      <c r="AN52" s="62"/>
      <c r="AO52" s="62"/>
      <c r="AP52" s="62"/>
      <c r="AQ52" s="62"/>
      <c r="AR52" s="62"/>
      <c r="AS52" s="62"/>
      <c r="AT52" s="62"/>
      <c r="AU52" s="62"/>
      <c r="AV52" s="62"/>
      <c r="AW52" s="62"/>
      <c r="AX52" s="62"/>
      <c r="AY52" s="62"/>
      <c r="AZ52" s="62"/>
      <c r="BA52" s="62"/>
      <c r="BB52" s="62"/>
      <c r="BC52" s="62"/>
      <c r="BD52" s="62"/>
      <c r="BE52" s="62"/>
      <c r="BF52" s="62"/>
      <c r="BG52" s="62"/>
      <c r="BH52" s="62"/>
      <c r="BI52" s="62"/>
      <c r="BJ52" s="62"/>
      <c r="BK52" s="62"/>
      <c r="BL52" s="62"/>
      <c r="BM52" s="62"/>
      <c r="BN52" s="62"/>
      <c r="BO52" s="62"/>
      <c r="BP52" s="62"/>
      <c r="BQ52" s="62"/>
      <c r="BR52" s="62"/>
      <c r="BS52" s="62"/>
      <c r="BT52" s="62"/>
      <c r="BU52" s="62"/>
      <c r="BV52" s="62"/>
      <c r="BW52" s="62"/>
      <c r="BX52" s="62"/>
      <c r="BY52" s="62"/>
      <c r="BZ52" s="62"/>
      <c r="CA52" s="62"/>
      <c r="CB52" s="62"/>
      <c r="CC52" s="62"/>
      <c r="CD52" s="62"/>
      <c r="CE52" s="62"/>
      <c r="CF52" s="62"/>
      <c r="CG52" s="62"/>
      <c r="CH52" s="62"/>
      <c r="CI52" s="62"/>
      <c r="CJ52" s="62"/>
      <c r="CK52" s="62"/>
      <c r="CL52" s="62"/>
      <c r="CM52" s="62"/>
      <c r="CN52" s="62"/>
      <c r="CO52" s="62"/>
      <c r="CP52" s="62"/>
      <c r="CQ52" s="62"/>
      <c r="CR52" s="62"/>
      <c r="CS52" s="62"/>
      <c r="CT52" s="62"/>
      <c r="CU52" s="62"/>
      <c r="CV52" s="62"/>
      <c r="CW52" s="62"/>
      <c r="CX52" s="62"/>
      <c r="CY52" s="62"/>
      <c r="CZ52" s="62"/>
      <c r="DA52" s="62"/>
      <c r="DB52" s="62"/>
      <c r="DC52" s="62"/>
      <c r="DD52" s="62"/>
      <c r="DE52" s="62"/>
      <c r="DF52" s="62"/>
      <c r="DG52" s="62"/>
      <c r="DH52" s="62"/>
      <c r="DI52" s="62"/>
      <c r="DJ52" s="62"/>
      <c r="DK52" s="62"/>
      <c r="DL52" s="62"/>
      <c r="DM52" s="62"/>
      <c r="DN52" s="62"/>
      <c r="DO52" s="62"/>
      <c r="DP52" s="62"/>
      <c r="DQ52" s="62"/>
      <c r="DR52" s="62"/>
      <c r="DS52" s="62"/>
      <c r="DT52" s="62"/>
      <c r="DU52" s="62"/>
      <c r="DV52" s="62"/>
      <c r="DW52" s="62"/>
      <c r="DX52" s="62"/>
      <c r="DY52" s="62"/>
      <c r="DZ52" s="62"/>
      <c r="EA52" s="62"/>
      <c r="EB52" s="62"/>
      <c r="EC52" s="62"/>
      <c r="ED52" s="62"/>
      <c r="EE52" s="62"/>
      <c r="EF52" s="62"/>
      <c r="EG52" s="62"/>
      <c r="EH52" s="62"/>
      <c r="EI52" s="62"/>
      <c r="EJ52" s="62"/>
      <c r="EK52" s="62"/>
      <c r="EL52" s="62"/>
      <c r="EM52" s="62"/>
      <c r="EN52" s="62"/>
      <c r="EO52" s="62"/>
      <c r="EP52" s="62"/>
      <c r="EQ52" s="62"/>
      <c r="ER52" s="62"/>
      <c r="ES52" s="62"/>
      <c r="ET52" s="62"/>
      <c r="EU52" s="62"/>
      <c r="EV52" s="62"/>
      <c r="EW52" s="62"/>
      <c r="EX52" s="62"/>
      <c r="EY52" s="62"/>
      <c r="EZ52" s="62"/>
      <c r="FA52" s="62"/>
      <c r="FB52" s="62"/>
      <c r="FC52" s="62"/>
      <c r="FD52" s="62"/>
      <c r="FE52" s="62"/>
      <c r="FF52" s="62"/>
      <c r="FG52" s="62"/>
      <c r="FH52" s="62"/>
      <c r="FI52" s="62"/>
      <c r="FJ52" s="62"/>
      <c r="FK52" s="62"/>
      <c r="FL52" s="62"/>
      <c r="FM52" s="62"/>
      <c r="FN52" s="62"/>
      <c r="FO52" s="62"/>
      <c r="FP52" s="62"/>
      <c r="FQ52" s="62"/>
      <c r="FR52" s="62"/>
      <c r="FS52" s="62"/>
      <c r="FT52" s="62"/>
      <c r="FU52" s="62"/>
      <c r="FV52" s="62"/>
    </row>
    <row r="53" spans="1:178" s="62" customFormat="1" ht="20.100000000000001" customHeight="1" x14ac:dyDescent="0.2">
      <c r="A53" s="69" t="s">
        <v>224</v>
      </c>
      <c r="B53" s="73" t="s">
        <v>19</v>
      </c>
      <c r="C53" s="74">
        <v>60</v>
      </c>
      <c r="D53" s="70" t="s">
        <v>159</v>
      </c>
      <c r="E53" s="65">
        <v>8.11</v>
      </c>
    </row>
    <row r="54" spans="1:178" s="62" customFormat="1" ht="20.100000000000001" customHeight="1" x14ac:dyDescent="0.2">
      <c r="A54" s="69" t="s">
        <v>225</v>
      </c>
      <c r="B54" s="73" t="s">
        <v>131</v>
      </c>
      <c r="C54" s="74" t="s">
        <v>128</v>
      </c>
      <c r="D54" s="70" t="s">
        <v>159</v>
      </c>
      <c r="E54" s="65">
        <v>113.44</v>
      </c>
    </row>
    <row r="55" spans="1:178" s="62" customFormat="1" ht="20.100000000000001" customHeight="1" x14ac:dyDescent="0.2">
      <c r="A55" s="69" t="s">
        <v>226</v>
      </c>
      <c r="B55" s="73" t="s">
        <v>16</v>
      </c>
      <c r="C55" s="74" t="s">
        <v>129</v>
      </c>
      <c r="D55" s="70" t="s">
        <v>159</v>
      </c>
      <c r="E55" s="65">
        <v>7.51</v>
      </c>
    </row>
    <row r="56" spans="1:178" s="62" customFormat="1" ht="20.100000000000001" customHeight="1" x14ac:dyDescent="0.2">
      <c r="A56" s="80" t="s">
        <v>227</v>
      </c>
      <c r="B56" s="73" t="s">
        <v>17</v>
      </c>
      <c r="C56" s="74">
        <v>200</v>
      </c>
      <c r="D56" s="70" t="s">
        <v>159</v>
      </c>
      <c r="E56" s="71">
        <v>2.96</v>
      </c>
    </row>
    <row r="57" spans="1:178" s="63" customFormat="1" ht="20.100000000000001" customHeight="1" x14ac:dyDescent="0.2">
      <c r="A57" s="79" t="s">
        <v>228</v>
      </c>
      <c r="B57" s="138" t="s">
        <v>229</v>
      </c>
      <c r="C57" s="138"/>
      <c r="D57" s="59" t="s">
        <v>159</v>
      </c>
      <c r="E57" s="66">
        <v>36.78</v>
      </c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2"/>
      <c r="AA57" s="62"/>
      <c r="AB57" s="62"/>
      <c r="AC57" s="62"/>
      <c r="AD57" s="62"/>
      <c r="AE57" s="62"/>
      <c r="AF57" s="62"/>
      <c r="AG57" s="62"/>
      <c r="AH57" s="62"/>
      <c r="AI57" s="62"/>
      <c r="AJ57" s="62"/>
      <c r="AK57" s="62"/>
      <c r="AL57" s="62"/>
      <c r="AM57" s="62"/>
      <c r="AN57" s="62"/>
      <c r="AO57" s="62"/>
      <c r="AP57" s="62"/>
      <c r="AQ57" s="62"/>
      <c r="AR57" s="62"/>
      <c r="AS57" s="62"/>
      <c r="AT57" s="62"/>
      <c r="AU57" s="62"/>
      <c r="AV57" s="62"/>
      <c r="AW57" s="62"/>
      <c r="AX57" s="62"/>
      <c r="AY57" s="62"/>
      <c r="AZ57" s="62"/>
      <c r="BA57" s="62"/>
      <c r="BB57" s="62"/>
      <c r="BC57" s="62"/>
      <c r="BD57" s="62"/>
      <c r="BE57" s="62"/>
      <c r="BF57" s="62"/>
      <c r="BG57" s="62"/>
      <c r="BH57" s="62"/>
      <c r="BI57" s="62"/>
      <c r="BJ57" s="62"/>
      <c r="BK57" s="62"/>
      <c r="BL57" s="62"/>
      <c r="BM57" s="62"/>
      <c r="BN57" s="62"/>
      <c r="BO57" s="62"/>
      <c r="BP57" s="62"/>
      <c r="BQ57" s="62"/>
      <c r="BR57" s="62"/>
      <c r="BS57" s="62"/>
      <c r="BT57" s="62"/>
      <c r="BU57" s="62"/>
      <c r="BV57" s="62"/>
      <c r="BW57" s="62"/>
      <c r="BX57" s="62"/>
      <c r="BY57" s="62"/>
      <c r="BZ57" s="62"/>
      <c r="CA57" s="62"/>
      <c r="CB57" s="62"/>
      <c r="CC57" s="62"/>
      <c r="CD57" s="62"/>
      <c r="CE57" s="62"/>
      <c r="CF57" s="62"/>
      <c r="CG57" s="62"/>
      <c r="CH57" s="62"/>
      <c r="CI57" s="62"/>
      <c r="CJ57" s="62"/>
      <c r="CK57" s="62"/>
      <c r="CL57" s="62"/>
      <c r="CM57" s="62"/>
      <c r="CN57" s="62"/>
      <c r="CO57" s="62"/>
      <c r="CP57" s="62"/>
      <c r="CQ57" s="62"/>
      <c r="CR57" s="62"/>
      <c r="CS57" s="62"/>
      <c r="CT57" s="62"/>
      <c r="CU57" s="62"/>
      <c r="CV57" s="62"/>
      <c r="CW57" s="62"/>
      <c r="CX57" s="62"/>
      <c r="CY57" s="62"/>
      <c r="CZ57" s="62"/>
      <c r="DA57" s="62"/>
      <c r="DB57" s="62"/>
      <c r="DC57" s="62"/>
      <c r="DD57" s="62"/>
      <c r="DE57" s="62"/>
      <c r="DF57" s="62"/>
      <c r="DG57" s="62"/>
      <c r="DH57" s="62"/>
      <c r="DI57" s="62"/>
      <c r="DJ57" s="62"/>
      <c r="DK57" s="62"/>
      <c r="DL57" s="62"/>
      <c r="DM57" s="62"/>
      <c r="DN57" s="62"/>
      <c r="DO57" s="62"/>
      <c r="DP57" s="62"/>
      <c r="DQ57" s="62"/>
      <c r="DR57" s="62"/>
      <c r="DS57" s="62"/>
      <c r="DT57" s="62"/>
      <c r="DU57" s="62"/>
      <c r="DV57" s="62"/>
      <c r="DW57" s="62"/>
      <c r="DX57" s="62"/>
      <c r="DY57" s="62"/>
      <c r="DZ57" s="62"/>
      <c r="EA57" s="62"/>
      <c r="EB57" s="62"/>
      <c r="EC57" s="62"/>
      <c r="ED57" s="62"/>
      <c r="EE57" s="62"/>
      <c r="EF57" s="62"/>
      <c r="EG57" s="62"/>
      <c r="EH57" s="62"/>
      <c r="EI57" s="62"/>
      <c r="EJ57" s="62"/>
      <c r="EK57" s="62"/>
      <c r="EL57" s="62"/>
      <c r="EM57" s="62"/>
      <c r="EN57" s="62"/>
      <c r="EO57" s="62"/>
      <c r="EP57" s="62"/>
      <c r="EQ57" s="62"/>
      <c r="ER57" s="62"/>
      <c r="ES57" s="62"/>
      <c r="ET57" s="62"/>
      <c r="EU57" s="62"/>
      <c r="EV57" s="62"/>
      <c r="EW57" s="62"/>
      <c r="EX57" s="62"/>
      <c r="EY57" s="62"/>
      <c r="EZ57" s="62"/>
      <c r="FA57" s="62"/>
      <c r="FB57" s="62"/>
      <c r="FC57" s="62"/>
      <c r="FD57" s="62"/>
      <c r="FE57" s="62"/>
      <c r="FF57" s="62"/>
      <c r="FG57" s="62"/>
      <c r="FH57" s="62"/>
      <c r="FI57" s="62"/>
      <c r="FJ57" s="62"/>
      <c r="FK57" s="62"/>
      <c r="FL57" s="62"/>
      <c r="FM57" s="62"/>
      <c r="FN57" s="62"/>
      <c r="FO57" s="62"/>
      <c r="FP57" s="62"/>
      <c r="FQ57" s="62"/>
      <c r="FR57" s="62"/>
      <c r="FS57" s="62"/>
    </row>
    <row r="58" spans="1:178" s="63" customFormat="1" ht="30" customHeight="1" x14ac:dyDescent="0.2">
      <c r="A58" s="78" t="s">
        <v>230</v>
      </c>
      <c r="B58" s="139" t="s">
        <v>231</v>
      </c>
      <c r="C58" s="139"/>
      <c r="D58" s="139"/>
      <c r="E58" s="139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62"/>
      <c r="AA58" s="62"/>
      <c r="AB58" s="62"/>
      <c r="AC58" s="62"/>
      <c r="AD58" s="62"/>
      <c r="AE58" s="62"/>
      <c r="AF58" s="62"/>
      <c r="AG58" s="62"/>
      <c r="AH58" s="62"/>
      <c r="AI58" s="62"/>
      <c r="AJ58" s="62"/>
      <c r="AK58" s="62"/>
      <c r="AL58" s="62"/>
      <c r="AM58" s="62"/>
      <c r="AN58" s="62"/>
      <c r="AO58" s="62"/>
      <c r="AP58" s="62"/>
      <c r="AQ58" s="62"/>
      <c r="AR58" s="62"/>
      <c r="AS58" s="62"/>
      <c r="AT58" s="62"/>
      <c r="AU58" s="62"/>
      <c r="AV58" s="62"/>
      <c r="AW58" s="62"/>
      <c r="AX58" s="62"/>
      <c r="AY58" s="62"/>
      <c r="AZ58" s="62"/>
      <c r="BA58" s="62"/>
      <c r="BB58" s="62"/>
      <c r="BC58" s="62"/>
      <c r="BD58" s="62"/>
      <c r="BE58" s="62"/>
      <c r="BF58" s="62"/>
      <c r="BG58" s="62"/>
      <c r="BH58" s="62"/>
      <c r="BI58" s="62"/>
      <c r="BJ58" s="62"/>
      <c r="BK58" s="62"/>
      <c r="BL58" s="62"/>
      <c r="BM58" s="62"/>
      <c r="BN58" s="62"/>
      <c r="BO58" s="62"/>
      <c r="BP58" s="62"/>
      <c r="BQ58" s="62"/>
      <c r="BR58" s="62"/>
      <c r="BS58" s="62"/>
      <c r="BT58" s="62"/>
      <c r="BU58" s="62"/>
      <c r="BV58" s="62"/>
      <c r="BW58" s="62"/>
      <c r="BX58" s="62"/>
      <c r="BY58" s="62"/>
      <c r="BZ58" s="62"/>
      <c r="CA58" s="62"/>
      <c r="CB58" s="62"/>
      <c r="CC58" s="62"/>
      <c r="CD58" s="62"/>
      <c r="CE58" s="62"/>
      <c r="CF58" s="62"/>
      <c r="CG58" s="62"/>
      <c r="CH58" s="62"/>
      <c r="CI58" s="62"/>
      <c r="CJ58" s="62"/>
      <c r="CK58" s="62"/>
      <c r="CL58" s="62"/>
      <c r="CM58" s="62"/>
      <c r="CN58" s="62"/>
      <c r="CO58" s="62"/>
      <c r="CP58" s="62"/>
      <c r="CQ58" s="62"/>
      <c r="CR58" s="62"/>
      <c r="CS58" s="62"/>
      <c r="CT58" s="62"/>
      <c r="CU58" s="62"/>
      <c r="CV58" s="62"/>
      <c r="CW58" s="62"/>
      <c r="CX58" s="62"/>
      <c r="CY58" s="62"/>
      <c r="CZ58" s="62"/>
      <c r="DA58" s="62"/>
      <c r="DB58" s="62"/>
      <c r="DC58" s="62"/>
      <c r="DD58" s="62"/>
      <c r="DE58" s="62"/>
      <c r="DF58" s="62"/>
      <c r="DG58" s="62"/>
      <c r="DH58" s="62"/>
      <c r="DI58" s="62"/>
      <c r="DJ58" s="62"/>
      <c r="DK58" s="62"/>
      <c r="DL58" s="62"/>
      <c r="DM58" s="62"/>
      <c r="DN58" s="62"/>
      <c r="DO58" s="62"/>
      <c r="DP58" s="62"/>
      <c r="DQ58" s="62"/>
      <c r="DR58" s="62"/>
      <c r="DS58" s="62"/>
      <c r="DT58" s="62"/>
      <c r="DU58" s="62"/>
      <c r="DV58" s="62"/>
      <c r="DW58" s="62"/>
      <c r="DX58" s="62"/>
      <c r="DY58" s="62"/>
      <c r="DZ58" s="62"/>
      <c r="EA58" s="62"/>
      <c r="EB58" s="62"/>
      <c r="EC58" s="62"/>
      <c r="ED58" s="62"/>
      <c r="EE58" s="62"/>
      <c r="EF58" s="62"/>
      <c r="EG58" s="62"/>
      <c r="EH58" s="62"/>
      <c r="EI58" s="62"/>
      <c r="EJ58" s="62"/>
      <c r="EK58" s="62"/>
      <c r="EL58" s="62"/>
      <c r="EM58" s="62"/>
      <c r="EN58" s="62"/>
      <c r="EO58" s="62"/>
      <c r="EP58" s="62"/>
      <c r="EQ58" s="62"/>
      <c r="ER58" s="62"/>
      <c r="ES58" s="62"/>
      <c r="ET58" s="62"/>
      <c r="EU58" s="62"/>
      <c r="EV58" s="62"/>
      <c r="EW58" s="62"/>
      <c r="EX58" s="62"/>
      <c r="EY58" s="62"/>
      <c r="EZ58" s="62"/>
      <c r="FA58" s="62"/>
      <c r="FB58" s="62"/>
      <c r="FC58" s="62"/>
      <c r="FD58" s="62"/>
      <c r="FE58" s="62"/>
      <c r="FF58" s="62"/>
      <c r="FG58" s="62"/>
      <c r="FH58" s="62"/>
      <c r="FI58" s="62"/>
      <c r="FJ58" s="62"/>
      <c r="FK58" s="62"/>
      <c r="FL58" s="62"/>
      <c r="FM58" s="62"/>
      <c r="FN58" s="62"/>
      <c r="FO58" s="62"/>
      <c r="FP58" s="62"/>
      <c r="FQ58" s="62"/>
      <c r="FR58" s="62"/>
      <c r="FS58" s="62"/>
      <c r="FT58" s="62"/>
      <c r="FU58" s="62"/>
      <c r="FV58" s="62"/>
    </row>
    <row r="59" spans="1:178" s="62" customFormat="1" ht="20.100000000000001" customHeight="1" x14ac:dyDescent="0.2">
      <c r="A59" s="69" t="s">
        <v>232</v>
      </c>
      <c r="B59" s="73" t="s">
        <v>105</v>
      </c>
      <c r="C59" s="74" t="s">
        <v>53</v>
      </c>
      <c r="D59" s="70" t="s">
        <v>159</v>
      </c>
      <c r="E59" s="65">
        <v>26.31</v>
      </c>
    </row>
    <row r="60" spans="1:178" s="62" customFormat="1" ht="20.100000000000001" customHeight="1" x14ac:dyDescent="0.2">
      <c r="A60" s="69" t="s">
        <v>233</v>
      </c>
      <c r="B60" s="73" t="s">
        <v>51</v>
      </c>
      <c r="C60" s="74" t="s">
        <v>129</v>
      </c>
      <c r="D60" s="70" t="s">
        <v>159</v>
      </c>
      <c r="E60" s="65">
        <v>7.51</v>
      </c>
    </row>
    <row r="61" spans="1:178" s="62" customFormat="1" ht="20.100000000000001" customHeight="1" x14ac:dyDescent="0.2">
      <c r="A61" s="80" t="s">
        <v>234</v>
      </c>
      <c r="B61" s="73" t="s">
        <v>17</v>
      </c>
      <c r="C61" s="74">
        <v>200</v>
      </c>
      <c r="D61" s="70" t="s">
        <v>159</v>
      </c>
      <c r="E61" s="71">
        <v>2.96</v>
      </c>
    </row>
    <row r="62" spans="1:178" s="62" customFormat="1" ht="20.100000000000001" customHeight="1" x14ac:dyDescent="0.2">
      <c r="A62" s="79" t="s">
        <v>235</v>
      </c>
      <c r="B62" s="138" t="s">
        <v>236</v>
      </c>
      <c r="C62" s="138"/>
      <c r="D62" s="59" t="s">
        <v>159</v>
      </c>
      <c r="E62" s="66">
        <v>81.290000000000006</v>
      </c>
    </row>
    <row r="63" spans="1:178" s="63" customFormat="1" ht="30" customHeight="1" x14ac:dyDescent="0.2">
      <c r="A63" s="78" t="s">
        <v>237</v>
      </c>
      <c r="B63" s="139" t="s">
        <v>238</v>
      </c>
      <c r="C63" s="139"/>
      <c r="D63" s="139"/>
      <c r="E63" s="139"/>
      <c r="F63" s="62"/>
      <c r="G63" s="62"/>
      <c r="H63" s="62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2"/>
      <c r="W63" s="62"/>
      <c r="X63" s="62"/>
      <c r="Y63" s="62"/>
      <c r="Z63" s="62"/>
      <c r="AA63" s="62"/>
      <c r="AB63" s="62"/>
      <c r="AC63" s="62"/>
      <c r="AD63" s="62"/>
      <c r="AE63" s="62"/>
      <c r="AF63" s="62"/>
      <c r="AG63" s="62"/>
      <c r="AH63" s="62"/>
      <c r="AI63" s="62"/>
      <c r="AJ63" s="62"/>
      <c r="AK63" s="62"/>
      <c r="AL63" s="62"/>
      <c r="AM63" s="62"/>
      <c r="AN63" s="62"/>
      <c r="AO63" s="62"/>
      <c r="AP63" s="62"/>
      <c r="AQ63" s="62"/>
      <c r="AR63" s="62"/>
      <c r="AS63" s="62"/>
      <c r="AT63" s="62"/>
      <c r="AU63" s="62"/>
      <c r="AV63" s="62"/>
      <c r="AW63" s="62"/>
      <c r="AX63" s="62"/>
      <c r="AY63" s="62"/>
      <c r="AZ63" s="62"/>
      <c r="BA63" s="62"/>
      <c r="BB63" s="62"/>
      <c r="BC63" s="62"/>
      <c r="BD63" s="62"/>
      <c r="BE63" s="62"/>
      <c r="BF63" s="62"/>
      <c r="BG63" s="62"/>
      <c r="BH63" s="62"/>
      <c r="BI63" s="62"/>
      <c r="BJ63" s="62"/>
      <c r="BK63" s="62"/>
      <c r="BL63" s="62"/>
      <c r="BM63" s="62"/>
      <c r="BN63" s="62"/>
      <c r="BO63" s="62"/>
      <c r="BP63" s="62"/>
      <c r="BQ63" s="62"/>
      <c r="BR63" s="62"/>
      <c r="BS63" s="62"/>
      <c r="BT63" s="62"/>
      <c r="BU63" s="62"/>
      <c r="BV63" s="62"/>
      <c r="BW63" s="62"/>
      <c r="BX63" s="62"/>
      <c r="BY63" s="62"/>
      <c r="BZ63" s="62"/>
      <c r="CA63" s="62"/>
      <c r="CB63" s="62"/>
      <c r="CC63" s="62"/>
      <c r="CD63" s="62"/>
      <c r="CE63" s="62"/>
      <c r="CF63" s="62"/>
      <c r="CG63" s="62"/>
      <c r="CH63" s="62"/>
      <c r="CI63" s="62"/>
      <c r="CJ63" s="62"/>
      <c r="CK63" s="62"/>
      <c r="CL63" s="62"/>
      <c r="CM63" s="62"/>
      <c r="CN63" s="62"/>
      <c r="CO63" s="62"/>
      <c r="CP63" s="62"/>
      <c r="CQ63" s="62"/>
      <c r="CR63" s="62"/>
      <c r="CS63" s="62"/>
      <c r="CT63" s="62"/>
      <c r="CU63" s="62"/>
      <c r="CV63" s="62"/>
      <c r="CW63" s="62"/>
      <c r="CX63" s="62"/>
      <c r="CY63" s="62"/>
      <c r="CZ63" s="62"/>
      <c r="DA63" s="62"/>
      <c r="DB63" s="62"/>
      <c r="DC63" s="62"/>
      <c r="DD63" s="62"/>
      <c r="DE63" s="62"/>
      <c r="DF63" s="62"/>
      <c r="DG63" s="62"/>
      <c r="DH63" s="62"/>
      <c r="DI63" s="62"/>
      <c r="DJ63" s="62"/>
      <c r="DK63" s="62"/>
      <c r="DL63" s="62"/>
      <c r="DM63" s="62"/>
      <c r="DN63" s="62"/>
      <c r="DO63" s="62"/>
      <c r="DP63" s="62"/>
      <c r="DQ63" s="62"/>
      <c r="DR63" s="62"/>
      <c r="DS63" s="62"/>
      <c r="DT63" s="62"/>
      <c r="DU63" s="62"/>
      <c r="DV63" s="62"/>
      <c r="DW63" s="62"/>
      <c r="DX63" s="62"/>
      <c r="DY63" s="62"/>
      <c r="DZ63" s="62"/>
      <c r="EA63" s="62"/>
      <c r="EB63" s="62"/>
      <c r="EC63" s="62"/>
      <c r="ED63" s="62"/>
      <c r="EE63" s="62"/>
      <c r="EF63" s="62"/>
      <c r="EG63" s="62"/>
      <c r="EH63" s="62"/>
      <c r="EI63" s="62"/>
      <c r="EJ63" s="62"/>
      <c r="EK63" s="62"/>
      <c r="EL63" s="62"/>
      <c r="EM63" s="62"/>
      <c r="EN63" s="62"/>
      <c r="EO63" s="62"/>
      <c r="EP63" s="62"/>
      <c r="EQ63" s="62"/>
      <c r="ER63" s="62"/>
      <c r="ES63" s="62"/>
      <c r="ET63" s="62"/>
      <c r="EU63" s="62"/>
      <c r="EV63" s="62"/>
      <c r="EW63" s="62"/>
      <c r="EX63" s="62"/>
      <c r="EY63" s="62"/>
      <c r="EZ63" s="62"/>
      <c r="FA63" s="62"/>
      <c r="FB63" s="62"/>
      <c r="FC63" s="62"/>
      <c r="FD63" s="62"/>
      <c r="FE63" s="62"/>
      <c r="FF63" s="62"/>
      <c r="FG63" s="62"/>
      <c r="FH63" s="62"/>
      <c r="FI63" s="62"/>
      <c r="FJ63" s="62"/>
      <c r="FK63" s="62"/>
      <c r="FL63" s="62"/>
      <c r="FM63" s="62"/>
      <c r="FN63" s="62"/>
      <c r="FO63" s="62"/>
      <c r="FP63" s="62"/>
      <c r="FQ63" s="62"/>
      <c r="FR63" s="62"/>
      <c r="FS63" s="62"/>
      <c r="FT63" s="62"/>
      <c r="FU63" s="62"/>
      <c r="FV63" s="62"/>
    </row>
    <row r="64" spans="1:178" s="62" customFormat="1" ht="20.100000000000001" customHeight="1" x14ac:dyDescent="0.2">
      <c r="A64" s="69" t="s">
        <v>239</v>
      </c>
      <c r="B64" s="73" t="s">
        <v>49</v>
      </c>
      <c r="C64" s="74">
        <v>60</v>
      </c>
      <c r="D64" s="70" t="s">
        <v>159</v>
      </c>
      <c r="E64" s="65">
        <v>11.36</v>
      </c>
    </row>
    <row r="65" spans="1:178" s="62" customFormat="1" ht="20.100000000000001" customHeight="1" x14ac:dyDescent="0.2">
      <c r="A65" s="69" t="s">
        <v>240</v>
      </c>
      <c r="B65" s="73" t="s">
        <v>114</v>
      </c>
      <c r="C65" s="74" t="s">
        <v>124</v>
      </c>
      <c r="D65" s="70" t="s">
        <v>159</v>
      </c>
      <c r="E65" s="65">
        <v>48.98</v>
      </c>
    </row>
    <row r="66" spans="1:178" s="62" customFormat="1" ht="20.100000000000001" customHeight="1" x14ac:dyDescent="0.2">
      <c r="A66" s="69" t="s">
        <v>241</v>
      </c>
      <c r="B66" s="73" t="s">
        <v>93</v>
      </c>
      <c r="C66" s="74">
        <v>150</v>
      </c>
      <c r="D66" s="70" t="s">
        <v>159</v>
      </c>
      <c r="E66" s="65">
        <v>15.3</v>
      </c>
    </row>
    <row r="67" spans="1:178" s="62" customFormat="1" ht="20.100000000000001" customHeight="1" x14ac:dyDescent="0.2">
      <c r="A67" s="69" t="s">
        <v>242</v>
      </c>
      <c r="B67" s="73" t="s">
        <v>81</v>
      </c>
      <c r="C67" s="74">
        <v>20</v>
      </c>
      <c r="D67" s="70" t="s">
        <v>159</v>
      </c>
      <c r="E67" s="65">
        <v>1.04</v>
      </c>
    </row>
    <row r="68" spans="1:178" s="62" customFormat="1" ht="20.100000000000001" customHeight="1" x14ac:dyDescent="0.2">
      <c r="A68" s="80" t="s">
        <v>243</v>
      </c>
      <c r="B68" s="73" t="s">
        <v>26</v>
      </c>
      <c r="C68" s="74" t="s">
        <v>27</v>
      </c>
      <c r="D68" s="70" t="s">
        <v>159</v>
      </c>
      <c r="E68" s="71">
        <v>4.6100000000000003</v>
      </c>
    </row>
    <row r="69" spans="1:178" s="62" customFormat="1" ht="20.100000000000001" customHeight="1" x14ac:dyDescent="0.2">
      <c r="A69" s="79" t="s">
        <v>244</v>
      </c>
      <c r="B69" s="138" t="s">
        <v>245</v>
      </c>
      <c r="C69" s="138"/>
      <c r="D69" s="59" t="s">
        <v>159</v>
      </c>
      <c r="E69" s="66">
        <v>114.56</v>
      </c>
    </row>
    <row r="70" spans="1:178" s="63" customFormat="1" ht="30" customHeight="1" x14ac:dyDescent="0.2">
      <c r="A70" s="78" t="s">
        <v>246</v>
      </c>
      <c r="B70" s="139" t="s">
        <v>247</v>
      </c>
      <c r="C70" s="139"/>
      <c r="D70" s="139"/>
      <c r="E70" s="139"/>
      <c r="F70" s="62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62"/>
      <c r="V70" s="62"/>
      <c r="W70" s="62"/>
      <c r="X70" s="62"/>
      <c r="Y70" s="62"/>
      <c r="Z70" s="62"/>
      <c r="AA70" s="62"/>
      <c r="AB70" s="62"/>
      <c r="AC70" s="62"/>
      <c r="AD70" s="62"/>
      <c r="AE70" s="62"/>
      <c r="AF70" s="62"/>
      <c r="AG70" s="62"/>
      <c r="AH70" s="62"/>
      <c r="AI70" s="62"/>
      <c r="AJ70" s="62"/>
      <c r="AK70" s="62"/>
      <c r="AL70" s="62"/>
      <c r="AM70" s="62"/>
      <c r="AN70" s="62"/>
      <c r="AO70" s="62"/>
      <c r="AP70" s="62"/>
      <c r="AQ70" s="62"/>
      <c r="AR70" s="62"/>
      <c r="AS70" s="62"/>
      <c r="AT70" s="62"/>
      <c r="AU70" s="62"/>
      <c r="AV70" s="62"/>
      <c r="AW70" s="62"/>
      <c r="AX70" s="62"/>
      <c r="AY70" s="62"/>
      <c r="AZ70" s="62"/>
      <c r="BA70" s="62"/>
      <c r="BB70" s="62"/>
      <c r="BC70" s="62"/>
      <c r="BD70" s="62"/>
      <c r="BE70" s="62"/>
      <c r="BF70" s="62"/>
      <c r="BG70" s="62"/>
      <c r="BH70" s="62"/>
      <c r="BI70" s="62"/>
      <c r="BJ70" s="62"/>
      <c r="BK70" s="62"/>
      <c r="BL70" s="62"/>
      <c r="BM70" s="62"/>
      <c r="BN70" s="62"/>
      <c r="BO70" s="62"/>
      <c r="BP70" s="62"/>
      <c r="BQ70" s="62"/>
      <c r="BR70" s="62"/>
      <c r="BS70" s="62"/>
      <c r="BT70" s="62"/>
      <c r="BU70" s="62"/>
      <c r="BV70" s="62"/>
      <c r="BW70" s="62"/>
      <c r="BX70" s="62"/>
      <c r="BY70" s="62"/>
      <c r="BZ70" s="62"/>
      <c r="CA70" s="62"/>
      <c r="CB70" s="62"/>
      <c r="CC70" s="62"/>
      <c r="CD70" s="62"/>
      <c r="CE70" s="62"/>
      <c r="CF70" s="62"/>
      <c r="CG70" s="62"/>
      <c r="CH70" s="62"/>
      <c r="CI70" s="62"/>
      <c r="CJ70" s="62"/>
      <c r="CK70" s="62"/>
      <c r="CL70" s="62"/>
      <c r="CM70" s="62"/>
      <c r="CN70" s="62"/>
      <c r="CO70" s="62"/>
      <c r="CP70" s="62"/>
      <c r="CQ70" s="62"/>
      <c r="CR70" s="62"/>
      <c r="CS70" s="62"/>
      <c r="CT70" s="62"/>
      <c r="CU70" s="62"/>
      <c r="CV70" s="62"/>
      <c r="CW70" s="62"/>
      <c r="CX70" s="62"/>
      <c r="CY70" s="62"/>
      <c r="CZ70" s="62"/>
      <c r="DA70" s="62"/>
      <c r="DB70" s="62"/>
      <c r="DC70" s="62"/>
      <c r="DD70" s="62"/>
      <c r="DE70" s="62"/>
      <c r="DF70" s="62"/>
      <c r="DG70" s="62"/>
      <c r="DH70" s="62"/>
      <c r="DI70" s="62"/>
      <c r="DJ70" s="62"/>
      <c r="DK70" s="62"/>
      <c r="DL70" s="62"/>
      <c r="DM70" s="62"/>
      <c r="DN70" s="62"/>
      <c r="DO70" s="62"/>
      <c r="DP70" s="62"/>
      <c r="DQ70" s="62"/>
      <c r="DR70" s="62"/>
      <c r="DS70" s="62"/>
      <c r="DT70" s="62"/>
      <c r="DU70" s="62"/>
      <c r="DV70" s="62"/>
      <c r="DW70" s="62"/>
      <c r="DX70" s="62"/>
      <c r="DY70" s="62"/>
      <c r="DZ70" s="62"/>
      <c r="EA70" s="62"/>
      <c r="EB70" s="62"/>
      <c r="EC70" s="62"/>
      <c r="ED70" s="62"/>
      <c r="EE70" s="62"/>
      <c r="EF70" s="62"/>
      <c r="EG70" s="62"/>
      <c r="EH70" s="62"/>
      <c r="EI70" s="62"/>
      <c r="EJ70" s="62"/>
      <c r="EK70" s="62"/>
      <c r="EL70" s="62"/>
      <c r="EM70" s="62"/>
      <c r="EN70" s="62"/>
      <c r="EO70" s="62"/>
      <c r="EP70" s="62"/>
      <c r="EQ70" s="62"/>
      <c r="ER70" s="62"/>
      <c r="ES70" s="62"/>
      <c r="ET70" s="62"/>
      <c r="EU70" s="62"/>
      <c r="EV70" s="62"/>
      <c r="EW70" s="62"/>
      <c r="EX70" s="62"/>
      <c r="EY70" s="62"/>
      <c r="EZ70" s="62"/>
      <c r="FA70" s="62"/>
      <c r="FB70" s="62"/>
      <c r="FC70" s="62"/>
      <c r="FD70" s="62"/>
      <c r="FE70" s="62"/>
      <c r="FF70" s="62"/>
      <c r="FG70" s="62"/>
      <c r="FH70" s="62"/>
      <c r="FI70" s="62"/>
      <c r="FJ70" s="62"/>
      <c r="FK70" s="62"/>
      <c r="FL70" s="62"/>
      <c r="FM70" s="62"/>
      <c r="FN70" s="62"/>
      <c r="FO70" s="62"/>
      <c r="FP70" s="62"/>
      <c r="FQ70" s="62"/>
      <c r="FR70" s="62"/>
      <c r="FS70" s="62"/>
      <c r="FT70" s="62"/>
      <c r="FU70" s="62"/>
      <c r="FV70" s="62"/>
    </row>
    <row r="71" spans="1:178" s="62" customFormat="1" ht="20.100000000000001" customHeight="1" x14ac:dyDescent="0.2">
      <c r="A71" s="69" t="s">
        <v>248</v>
      </c>
      <c r="B71" s="73" t="s">
        <v>95</v>
      </c>
      <c r="C71" s="74" t="s">
        <v>128</v>
      </c>
      <c r="D71" s="70" t="s">
        <v>159</v>
      </c>
      <c r="E71" s="65">
        <v>110.04</v>
      </c>
    </row>
    <row r="72" spans="1:178" s="62" customFormat="1" ht="20.100000000000001" customHeight="1" x14ac:dyDescent="0.2">
      <c r="A72" s="69" t="s">
        <v>249</v>
      </c>
      <c r="B72" s="73" t="s">
        <v>33</v>
      </c>
      <c r="C72" s="74">
        <v>30</v>
      </c>
      <c r="D72" s="70" t="s">
        <v>159</v>
      </c>
      <c r="E72" s="65">
        <v>1.56</v>
      </c>
    </row>
    <row r="73" spans="1:178" s="62" customFormat="1" ht="20.100000000000001" customHeight="1" x14ac:dyDescent="0.2">
      <c r="A73" s="80" t="s">
        <v>250</v>
      </c>
      <c r="B73" s="73" t="s">
        <v>17</v>
      </c>
      <c r="C73" s="74">
        <v>200</v>
      </c>
      <c r="D73" s="70" t="s">
        <v>159</v>
      </c>
      <c r="E73" s="71">
        <v>2.96</v>
      </c>
    </row>
    <row r="74" spans="1:178" s="4" customFormat="1" ht="20.100000000000001" customHeight="1" x14ac:dyDescent="0.2">
      <c r="A74" s="82"/>
      <c r="B74" s="7"/>
      <c r="C74" s="7"/>
      <c r="D74" s="7"/>
      <c r="E74" s="7"/>
    </row>
    <row r="75" spans="1:178" s="4" customFormat="1" ht="20.100000000000001" customHeight="1" x14ac:dyDescent="0.2">
      <c r="A75" s="82"/>
      <c r="B75" s="7"/>
      <c r="C75" s="7"/>
      <c r="D75" s="7"/>
      <c r="E75" s="7"/>
    </row>
    <row r="76" spans="1:178" s="36" customFormat="1" ht="20.100000000000001" customHeight="1" x14ac:dyDescent="0.2">
      <c r="A76" s="144" t="s">
        <v>293</v>
      </c>
      <c r="B76" s="144"/>
      <c r="C76" s="76"/>
      <c r="D76" s="145" t="s">
        <v>294</v>
      </c>
      <c r="E76" s="145"/>
    </row>
    <row r="77" spans="1:178" s="4" customFormat="1" ht="20.100000000000001" customHeight="1" x14ac:dyDescent="0.2">
      <c r="A77" s="82"/>
      <c r="B77" s="7"/>
      <c r="C77" s="7"/>
      <c r="D77" s="7"/>
      <c r="E77" s="7"/>
    </row>
    <row r="78" spans="1:178" s="4" customFormat="1" ht="20.100000000000001" customHeight="1" x14ac:dyDescent="0.2">
      <c r="A78" s="82"/>
      <c r="B78" s="7"/>
      <c r="C78" s="7"/>
      <c r="D78" s="7"/>
      <c r="E78" s="7"/>
    </row>
    <row r="79" spans="1:178" s="4" customFormat="1" ht="20.100000000000001" customHeight="1" x14ac:dyDescent="0.2">
      <c r="A79" s="82"/>
      <c r="B79" s="7"/>
      <c r="C79" s="7"/>
      <c r="D79" s="7"/>
      <c r="E79" s="7"/>
    </row>
    <row r="80" spans="1:178" s="4" customFormat="1" ht="20.100000000000001" customHeight="1" x14ac:dyDescent="0.2">
      <c r="A80" s="82"/>
      <c r="B80" s="7"/>
      <c r="C80" s="7"/>
      <c r="D80" s="7"/>
      <c r="E80" s="7"/>
    </row>
  </sheetData>
  <mergeCells count="31">
    <mergeCell ref="A76:B76"/>
    <mergeCell ref="D76:E76"/>
    <mergeCell ref="B41:E41"/>
    <mergeCell ref="B45:C45"/>
    <mergeCell ref="B46:E46"/>
    <mergeCell ref="B51:C51"/>
    <mergeCell ref="B70:E70"/>
    <mergeCell ref="B62:C62"/>
    <mergeCell ref="B52:E52"/>
    <mergeCell ref="B69:C69"/>
    <mergeCell ref="B40:C40"/>
    <mergeCell ref="B63:E63"/>
    <mergeCell ref="B33:C33"/>
    <mergeCell ref="B58:E58"/>
    <mergeCell ref="B57:C57"/>
    <mergeCell ref="B34:E34"/>
    <mergeCell ref="B13:C13"/>
    <mergeCell ref="B28:E28"/>
    <mergeCell ref="B18:C18"/>
    <mergeCell ref="B14:E14"/>
    <mergeCell ref="B19:E19"/>
    <mergeCell ref="B23:C23"/>
    <mergeCell ref="B27:C27"/>
    <mergeCell ref="B24:E24"/>
    <mergeCell ref="B6:C6"/>
    <mergeCell ref="B7:C7"/>
    <mergeCell ref="B8:E8"/>
    <mergeCell ref="A1:E1"/>
    <mergeCell ref="A2:E2"/>
    <mergeCell ref="A3:E3"/>
    <mergeCell ref="B5:C5"/>
  </mergeCells>
  <phoneticPr fontId="11" type="noConversion"/>
  <printOptions horizontalCentered="1"/>
  <pageMargins left="0.59055118110236227" right="0.59055118110236227" top="0.74803149606299213" bottom="0.74803149606299213" header="0.31496062992125984" footer="0.31496062992125984"/>
  <pageSetup paperSize="9" scale="95" fitToHeight="7" orientation="portrait" verticalDpi="0" r:id="rId1"/>
  <rowBreaks count="1" manualBreakCount="1">
    <brk id="26" max="4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V100"/>
  <sheetViews>
    <sheetView view="pageBreakPreview" zoomScale="115" zoomScaleNormal="130" zoomScaleSheetLayoutView="115" zoomScalePageLayoutView="82" workbookViewId="0">
      <selection activeCell="B7" sqref="B7:C7"/>
    </sheetView>
  </sheetViews>
  <sheetFormatPr defaultColWidth="9.140625" defaultRowHeight="11.25" x14ac:dyDescent="0.2"/>
  <cols>
    <col min="1" max="1" width="9.7109375" style="82" customWidth="1"/>
    <col min="2" max="2" width="49.7109375" style="7" customWidth="1"/>
    <col min="3" max="3" width="13" style="7" customWidth="1"/>
    <col min="4" max="4" width="10.5703125" style="7" customWidth="1"/>
    <col min="5" max="5" width="12.28515625" style="7" customWidth="1"/>
    <col min="6" max="178" width="9.140625" style="4"/>
    <col min="179" max="16384" width="9.140625" style="2"/>
  </cols>
  <sheetData>
    <row r="1" spans="1:178" s="36" customFormat="1" ht="15" x14ac:dyDescent="0.25">
      <c r="A1" s="140" t="s">
        <v>295</v>
      </c>
      <c r="B1" s="140"/>
      <c r="C1" s="140"/>
      <c r="D1" s="140"/>
      <c r="E1" s="140"/>
    </row>
    <row r="2" spans="1:178" s="54" customFormat="1" ht="15" x14ac:dyDescent="0.25">
      <c r="A2" s="140"/>
      <c r="B2" s="140"/>
      <c r="C2" s="140"/>
      <c r="D2" s="140"/>
      <c r="E2" s="140"/>
    </row>
    <row r="3" spans="1:178" s="54" customFormat="1" ht="57" customHeight="1" x14ac:dyDescent="0.25">
      <c r="A3" s="141" t="s">
        <v>251</v>
      </c>
      <c r="B3" s="142"/>
      <c r="C3" s="142"/>
      <c r="D3" s="142"/>
      <c r="E3" s="142"/>
    </row>
    <row r="4" spans="1:178" s="54" customFormat="1" ht="20.100000000000001" customHeight="1" x14ac:dyDescent="0.2">
      <c r="A4" s="77"/>
      <c r="B4" s="34"/>
      <c r="C4" s="55"/>
      <c r="D4" s="34"/>
      <c r="E4" s="34"/>
    </row>
    <row r="5" spans="1:178" s="61" customFormat="1" ht="30" customHeight="1" x14ac:dyDescent="0.25">
      <c r="A5" s="56" t="s">
        <v>154</v>
      </c>
      <c r="B5" s="143" t="s">
        <v>155</v>
      </c>
      <c r="C5" s="143"/>
      <c r="D5" s="57" t="s">
        <v>156</v>
      </c>
      <c r="E5" s="57" t="s">
        <v>157</v>
      </c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0"/>
      <c r="AR5" s="60"/>
      <c r="AS5" s="60"/>
      <c r="AT5" s="60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  <c r="BG5" s="60"/>
      <c r="BH5" s="60"/>
      <c r="BI5" s="60"/>
      <c r="BJ5" s="60"/>
      <c r="BK5" s="60"/>
      <c r="BL5" s="60"/>
      <c r="BM5" s="60"/>
      <c r="BN5" s="60"/>
      <c r="BO5" s="60"/>
      <c r="BP5" s="60"/>
      <c r="BQ5" s="60"/>
      <c r="BR5" s="60"/>
      <c r="BS5" s="60"/>
      <c r="BT5" s="60"/>
      <c r="BU5" s="60"/>
      <c r="BV5" s="60"/>
      <c r="BW5" s="60"/>
      <c r="BX5" s="60"/>
      <c r="BY5" s="60"/>
      <c r="BZ5" s="60"/>
      <c r="CA5" s="60"/>
      <c r="CB5" s="60"/>
      <c r="CC5" s="60"/>
      <c r="CD5" s="60"/>
      <c r="CE5" s="60"/>
      <c r="CF5" s="60"/>
      <c r="CG5" s="60"/>
      <c r="CH5" s="60"/>
      <c r="CI5" s="60"/>
      <c r="CJ5" s="60"/>
      <c r="CK5" s="60"/>
      <c r="CL5" s="60"/>
      <c r="CM5" s="60"/>
      <c r="CN5" s="60"/>
      <c r="CO5" s="60"/>
      <c r="CP5" s="60"/>
      <c r="CQ5" s="60"/>
      <c r="CR5" s="60"/>
      <c r="CS5" s="60"/>
      <c r="CT5" s="60"/>
      <c r="CU5" s="60"/>
      <c r="CV5" s="60"/>
      <c r="CW5" s="60"/>
      <c r="CX5" s="60"/>
      <c r="CY5" s="60"/>
      <c r="CZ5" s="60"/>
      <c r="DA5" s="60"/>
      <c r="DB5" s="60"/>
      <c r="DC5" s="60"/>
      <c r="DD5" s="60"/>
      <c r="DE5" s="60"/>
      <c r="DF5" s="60"/>
      <c r="DG5" s="60"/>
      <c r="DH5" s="60"/>
      <c r="DI5" s="60"/>
      <c r="DJ5" s="60"/>
      <c r="DK5" s="60"/>
      <c r="DL5" s="60"/>
      <c r="DM5" s="60"/>
      <c r="DN5" s="60"/>
      <c r="DO5" s="60"/>
      <c r="DP5" s="60"/>
      <c r="DQ5" s="60"/>
      <c r="DR5" s="60"/>
      <c r="DS5" s="60"/>
      <c r="DT5" s="60"/>
      <c r="DU5" s="60"/>
      <c r="DV5" s="60"/>
      <c r="DW5" s="60"/>
      <c r="DX5" s="60"/>
      <c r="DY5" s="60"/>
      <c r="DZ5" s="60"/>
      <c r="EA5" s="60"/>
      <c r="EB5" s="60"/>
      <c r="EC5" s="60"/>
      <c r="ED5" s="60"/>
      <c r="EE5" s="60"/>
      <c r="EF5" s="60"/>
      <c r="EG5" s="60"/>
      <c r="EH5" s="60"/>
      <c r="EI5" s="60"/>
      <c r="EJ5" s="60"/>
      <c r="EK5" s="60"/>
      <c r="EL5" s="60"/>
      <c r="EM5" s="60"/>
      <c r="EN5" s="60"/>
      <c r="EO5" s="60"/>
      <c r="EP5" s="60"/>
      <c r="EQ5" s="60"/>
      <c r="ER5" s="60"/>
      <c r="ES5" s="60"/>
      <c r="ET5" s="60"/>
      <c r="EU5" s="60"/>
      <c r="EV5" s="60"/>
      <c r="EW5" s="60"/>
      <c r="EX5" s="60"/>
      <c r="EY5" s="60"/>
      <c r="EZ5" s="60"/>
      <c r="FA5" s="60"/>
      <c r="FB5" s="60"/>
      <c r="FC5" s="60"/>
      <c r="FD5" s="60"/>
      <c r="FE5" s="60"/>
      <c r="FF5" s="60"/>
      <c r="FG5" s="60"/>
    </row>
    <row r="6" spans="1:178" s="63" customFormat="1" ht="20.100000000000001" customHeight="1" x14ac:dyDescent="0.2">
      <c r="A6" s="78">
        <v>1</v>
      </c>
      <c r="B6" s="137">
        <v>2</v>
      </c>
      <c r="C6" s="137"/>
      <c r="D6" s="70">
        <v>3</v>
      </c>
      <c r="E6" s="58">
        <v>4</v>
      </c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62"/>
      <c r="BJ6" s="62"/>
      <c r="BK6" s="62"/>
      <c r="BL6" s="62"/>
      <c r="BM6" s="62"/>
      <c r="BN6" s="62"/>
      <c r="BO6" s="62"/>
      <c r="BP6" s="62"/>
      <c r="BQ6" s="62"/>
      <c r="BR6" s="62"/>
      <c r="BS6" s="62"/>
      <c r="BT6" s="62"/>
      <c r="BU6" s="62"/>
      <c r="BV6" s="62"/>
      <c r="BW6" s="62"/>
      <c r="BX6" s="62"/>
      <c r="BY6" s="62"/>
      <c r="BZ6" s="62"/>
      <c r="CA6" s="62"/>
      <c r="CB6" s="62"/>
      <c r="CC6" s="62"/>
      <c r="CD6" s="62"/>
      <c r="CE6" s="62"/>
      <c r="CF6" s="62"/>
      <c r="CG6" s="62"/>
      <c r="CH6" s="62"/>
      <c r="CI6" s="62"/>
      <c r="CJ6" s="62"/>
      <c r="CK6" s="62"/>
      <c r="CL6" s="62"/>
      <c r="CM6" s="62"/>
      <c r="CN6" s="62"/>
      <c r="CO6" s="62"/>
      <c r="CP6" s="62"/>
      <c r="CQ6" s="62"/>
      <c r="CR6" s="62"/>
      <c r="CS6" s="62"/>
      <c r="CT6" s="62"/>
      <c r="CU6" s="62"/>
      <c r="CV6" s="62"/>
      <c r="CW6" s="62"/>
      <c r="CX6" s="62"/>
      <c r="CY6" s="62"/>
      <c r="CZ6" s="62"/>
      <c r="DA6" s="62"/>
      <c r="DB6" s="62"/>
      <c r="DC6" s="62"/>
      <c r="DD6" s="62"/>
      <c r="DE6" s="62"/>
      <c r="DF6" s="62"/>
      <c r="DG6" s="62"/>
      <c r="DH6" s="62"/>
      <c r="DI6" s="62"/>
      <c r="DJ6" s="62"/>
      <c r="DK6" s="62"/>
      <c r="DL6" s="62"/>
      <c r="DM6" s="62"/>
      <c r="DN6" s="62"/>
      <c r="DO6" s="62"/>
      <c r="DP6" s="62"/>
      <c r="DQ6" s="62"/>
      <c r="DR6" s="62"/>
      <c r="DS6" s="62"/>
      <c r="DT6" s="62"/>
      <c r="DU6" s="62"/>
      <c r="DV6" s="62"/>
      <c r="DW6" s="62"/>
      <c r="DX6" s="62"/>
      <c r="DY6" s="62"/>
      <c r="DZ6" s="62"/>
      <c r="EA6" s="62"/>
      <c r="EB6" s="62"/>
      <c r="EC6" s="62"/>
      <c r="ED6" s="62"/>
      <c r="EE6" s="62"/>
      <c r="EF6" s="62"/>
      <c r="EG6" s="62"/>
      <c r="EH6" s="62"/>
      <c r="EI6" s="62"/>
      <c r="EJ6" s="62"/>
      <c r="EK6" s="62"/>
      <c r="EL6" s="62"/>
      <c r="EM6" s="62"/>
      <c r="EN6" s="62"/>
      <c r="EO6" s="62"/>
      <c r="EP6" s="62"/>
      <c r="EQ6" s="62"/>
      <c r="ER6" s="62"/>
      <c r="ES6" s="62"/>
      <c r="ET6" s="62"/>
      <c r="EU6" s="62"/>
      <c r="EV6" s="62"/>
      <c r="EW6" s="62"/>
      <c r="EX6" s="62"/>
      <c r="EY6" s="62"/>
      <c r="EZ6" s="62"/>
      <c r="FA6" s="62"/>
      <c r="FB6" s="62"/>
      <c r="FC6" s="62"/>
      <c r="FD6" s="62"/>
      <c r="FE6" s="62"/>
      <c r="FF6" s="62"/>
      <c r="FG6" s="62"/>
    </row>
    <row r="7" spans="1:178" s="62" customFormat="1" ht="20.100000000000001" customHeight="1" x14ac:dyDescent="0.2">
      <c r="A7" s="79">
        <v>1</v>
      </c>
      <c r="B7" s="138" t="s">
        <v>252</v>
      </c>
      <c r="C7" s="138"/>
      <c r="D7" s="59" t="s">
        <v>159</v>
      </c>
      <c r="E7" s="66">
        <v>112.3</v>
      </c>
    </row>
    <row r="8" spans="1:178" s="63" customFormat="1" ht="30" customHeight="1" x14ac:dyDescent="0.2">
      <c r="A8" s="78" t="s">
        <v>163</v>
      </c>
      <c r="B8" s="139" t="s">
        <v>253</v>
      </c>
      <c r="C8" s="139"/>
      <c r="D8" s="139"/>
      <c r="E8" s="139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2"/>
      <c r="BS8" s="62"/>
      <c r="BT8" s="62"/>
      <c r="BU8" s="62"/>
      <c r="BV8" s="62"/>
      <c r="BW8" s="62"/>
      <c r="BX8" s="62"/>
      <c r="BY8" s="62"/>
      <c r="BZ8" s="62"/>
      <c r="CA8" s="62"/>
      <c r="CB8" s="62"/>
      <c r="CC8" s="62"/>
      <c r="CD8" s="62"/>
      <c r="CE8" s="62"/>
      <c r="CF8" s="62"/>
      <c r="CG8" s="62"/>
      <c r="CH8" s="62"/>
      <c r="CI8" s="62"/>
      <c r="CJ8" s="62"/>
      <c r="CK8" s="62"/>
      <c r="CL8" s="62"/>
      <c r="CM8" s="62"/>
      <c r="CN8" s="62"/>
      <c r="CO8" s="62"/>
      <c r="CP8" s="62"/>
      <c r="CQ8" s="62"/>
      <c r="CR8" s="62"/>
      <c r="CS8" s="62"/>
      <c r="CT8" s="62"/>
      <c r="CU8" s="62"/>
      <c r="CV8" s="62"/>
      <c r="CW8" s="62"/>
      <c r="CX8" s="62"/>
      <c r="CY8" s="62"/>
      <c r="CZ8" s="62"/>
      <c r="DA8" s="62"/>
      <c r="DB8" s="62"/>
      <c r="DC8" s="62"/>
      <c r="DD8" s="62"/>
      <c r="DE8" s="62"/>
      <c r="DF8" s="62"/>
      <c r="DG8" s="62"/>
      <c r="DH8" s="62"/>
      <c r="DI8" s="62"/>
      <c r="DJ8" s="62"/>
      <c r="DK8" s="62"/>
      <c r="DL8" s="62"/>
      <c r="DM8" s="62"/>
      <c r="DN8" s="62"/>
      <c r="DO8" s="62"/>
      <c r="DP8" s="62"/>
      <c r="DQ8" s="62"/>
      <c r="DR8" s="62"/>
      <c r="DS8" s="62"/>
      <c r="DT8" s="62"/>
      <c r="DU8" s="62"/>
      <c r="DV8" s="62"/>
      <c r="DW8" s="62"/>
      <c r="DX8" s="62"/>
      <c r="DY8" s="62"/>
      <c r="DZ8" s="62"/>
      <c r="EA8" s="62"/>
      <c r="EB8" s="62"/>
      <c r="EC8" s="62"/>
      <c r="ED8" s="62"/>
      <c r="EE8" s="62"/>
      <c r="EF8" s="62"/>
      <c r="EG8" s="62"/>
      <c r="EH8" s="62"/>
      <c r="EI8" s="62"/>
      <c r="EJ8" s="62"/>
      <c r="EK8" s="62"/>
      <c r="EL8" s="62"/>
      <c r="EM8" s="62"/>
      <c r="EN8" s="62"/>
      <c r="EO8" s="62"/>
      <c r="EP8" s="62"/>
      <c r="EQ8" s="62"/>
      <c r="ER8" s="62"/>
      <c r="ES8" s="62"/>
      <c r="ET8" s="62"/>
      <c r="EU8" s="62"/>
      <c r="EV8" s="62"/>
      <c r="EW8" s="62"/>
      <c r="EX8" s="62"/>
      <c r="EY8" s="62"/>
      <c r="EZ8" s="62"/>
      <c r="FA8" s="62"/>
      <c r="FB8" s="62"/>
      <c r="FC8" s="62"/>
      <c r="FD8" s="62"/>
      <c r="FE8" s="62"/>
      <c r="FF8" s="62"/>
      <c r="FG8" s="62"/>
      <c r="FH8" s="62"/>
      <c r="FI8" s="62"/>
      <c r="FJ8" s="62"/>
      <c r="FK8" s="62"/>
      <c r="FL8" s="62"/>
      <c r="FM8" s="62"/>
      <c r="FN8" s="62"/>
      <c r="FO8" s="62"/>
      <c r="FP8" s="62"/>
      <c r="FQ8" s="62"/>
      <c r="FR8" s="62"/>
      <c r="FS8" s="62"/>
      <c r="FT8" s="62"/>
      <c r="FU8" s="62"/>
      <c r="FV8" s="62"/>
    </row>
    <row r="9" spans="1:178" s="62" customFormat="1" ht="20.100000000000001" customHeight="1" x14ac:dyDescent="0.2">
      <c r="A9" s="69" t="s">
        <v>164</v>
      </c>
      <c r="B9" s="73" t="s">
        <v>19</v>
      </c>
      <c r="C9" s="74">
        <v>60</v>
      </c>
      <c r="D9" s="65" t="s">
        <v>159</v>
      </c>
      <c r="E9" s="65">
        <v>8.11</v>
      </c>
    </row>
    <row r="10" spans="1:178" s="62" customFormat="1" ht="30" customHeight="1" x14ac:dyDescent="0.2">
      <c r="A10" s="69" t="s">
        <v>165</v>
      </c>
      <c r="B10" s="73" t="s">
        <v>111</v>
      </c>
      <c r="C10" s="74" t="s">
        <v>79</v>
      </c>
      <c r="D10" s="65" t="s">
        <v>159</v>
      </c>
      <c r="E10" s="65">
        <v>23.81</v>
      </c>
    </row>
    <row r="11" spans="1:178" s="62" customFormat="1" ht="20.100000000000001" customHeight="1" x14ac:dyDescent="0.2">
      <c r="A11" s="69" t="s">
        <v>166</v>
      </c>
      <c r="B11" s="73" t="s">
        <v>20</v>
      </c>
      <c r="C11" s="74">
        <v>90</v>
      </c>
      <c r="D11" s="65" t="s">
        <v>159</v>
      </c>
      <c r="E11" s="65">
        <v>51.15</v>
      </c>
    </row>
    <row r="12" spans="1:178" s="62" customFormat="1" ht="20.100000000000001" customHeight="1" x14ac:dyDescent="0.2">
      <c r="A12" s="69" t="s">
        <v>167</v>
      </c>
      <c r="B12" s="73" t="s">
        <v>21</v>
      </c>
      <c r="C12" s="74" t="s">
        <v>14</v>
      </c>
      <c r="D12" s="65" t="s">
        <v>159</v>
      </c>
      <c r="E12" s="65">
        <v>19.82</v>
      </c>
    </row>
    <row r="13" spans="1:178" s="62" customFormat="1" ht="20.100000000000001" customHeight="1" x14ac:dyDescent="0.2">
      <c r="A13" s="69" t="s">
        <v>254</v>
      </c>
      <c r="B13" s="73" t="s">
        <v>22</v>
      </c>
      <c r="C13" s="74" t="s">
        <v>139</v>
      </c>
      <c r="D13" s="65" t="s">
        <v>159</v>
      </c>
      <c r="E13" s="65">
        <v>3.12</v>
      </c>
    </row>
    <row r="14" spans="1:178" s="62" customFormat="1" ht="20.100000000000001" customHeight="1" x14ac:dyDescent="0.2">
      <c r="A14" s="69" t="s">
        <v>255</v>
      </c>
      <c r="B14" s="73" t="s">
        <v>23</v>
      </c>
      <c r="C14" s="74">
        <v>200</v>
      </c>
      <c r="D14" s="65" t="s">
        <v>159</v>
      </c>
      <c r="E14" s="65">
        <v>6.29</v>
      </c>
    </row>
    <row r="15" spans="1:178" s="62" customFormat="1" ht="20.100000000000001" customHeight="1" x14ac:dyDescent="0.2">
      <c r="A15" s="79" t="s">
        <v>168</v>
      </c>
      <c r="B15" s="138" t="s">
        <v>256</v>
      </c>
      <c r="C15" s="138"/>
      <c r="D15" s="59" t="s">
        <v>159</v>
      </c>
      <c r="E15" s="66">
        <v>93.8</v>
      </c>
    </row>
    <row r="16" spans="1:178" s="62" customFormat="1" ht="30" customHeight="1" x14ac:dyDescent="0.2">
      <c r="A16" s="78" t="s">
        <v>169</v>
      </c>
      <c r="B16" s="139" t="s">
        <v>257</v>
      </c>
      <c r="C16" s="139"/>
      <c r="D16" s="139"/>
      <c r="E16" s="139"/>
    </row>
    <row r="17" spans="1:5" s="62" customFormat="1" ht="20.100000000000001" customHeight="1" x14ac:dyDescent="0.2">
      <c r="A17" s="69" t="s">
        <v>174</v>
      </c>
      <c r="B17" s="73" t="s">
        <v>12</v>
      </c>
      <c r="C17" s="74">
        <v>60</v>
      </c>
      <c r="D17" s="65" t="s">
        <v>159</v>
      </c>
      <c r="E17" s="65">
        <v>9.1199999999999992</v>
      </c>
    </row>
    <row r="18" spans="1:5" s="62" customFormat="1" ht="20.100000000000001" customHeight="1" x14ac:dyDescent="0.2">
      <c r="A18" s="69" t="s">
        <v>172</v>
      </c>
      <c r="B18" s="73" t="s">
        <v>112</v>
      </c>
      <c r="C18" s="74" t="s">
        <v>29</v>
      </c>
      <c r="D18" s="65" t="s">
        <v>159</v>
      </c>
      <c r="E18" s="65">
        <v>15.75</v>
      </c>
    </row>
    <row r="19" spans="1:5" s="62" customFormat="1" ht="20.100000000000001" customHeight="1" x14ac:dyDescent="0.2">
      <c r="A19" s="69" t="s">
        <v>173</v>
      </c>
      <c r="B19" s="73" t="s">
        <v>114</v>
      </c>
      <c r="C19" s="74" t="s">
        <v>124</v>
      </c>
      <c r="D19" s="65" t="s">
        <v>159</v>
      </c>
      <c r="E19" s="65">
        <v>48.98</v>
      </c>
    </row>
    <row r="20" spans="1:5" s="62" customFormat="1" ht="20.100000000000001" customHeight="1" x14ac:dyDescent="0.2">
      <c r="A20" s="69" t="s">
        <v>258</v>
      </c>
      <c r="B20" s="73" t="s">
        <v>30</v>
      </c>
      <c r="C20" s="74">
        <v>150</v>
      </c>
      <c r="D20" s="65" t="s">
        <v>159</v>
      </c>
      <c r="E20" s="65">
        <v>8.4</v>
      </c>
    </row>
    <row r="21" spans="1:5" s="62" customFormat="1" ht="20.100000000000001" customHeight="1" x14ac:dyDescent="0.2">
      <c r="A21" s="69" t="s">
        <v>259</v>
      </c>
      <c r="B21" s="73" t="s">
        <v>22</v>
      </c>
      <c r="C21" s="74" t="s">
        <v>139</v>
      </c>
      <c r="D21" s="65" t="s">
        <v>159</v>
      </c>
      <c r="E21" s="65">
        <v>2.6</v>
      </c>
    </row>
    <row r="22" spans="1:5" s="62" customFormat="1" ht="20.100000000000001" customHeight="1" x14ac:dyDescent="0.2">
      <c r="A22" s="69" t="s">
        <v>260</v>
      </c>
      <c r="B22" s="73" t="s">
        <v>31</v>
      </c>
      <c r="C22" s="74">
        <v>200</v>
      </c>
      <c r="D22" s="65" t="s">
        <v>159</v>
      </c>
      <c r="E22" s="65">
        <v>8.9499999999999993</v>
      </c>
    </row>
    <row r="23" spans="1:5" s="62" customFormat="1" ht="20.100000000000001" customHeight="1" x14ac:dyDescent="0.2">
      <c r="A23" s="79" t="s">
        <v>175</v>
      </c>
      <c r="B23" s="138" t="s">
        <v>261</v>
      </c>
      <c r="C23" s="138"/>
      <c r="D23" s="59" t="s">
        <v>159</v>
      </c>
      <c r="E23" s="66">
        <v>135.19</v>
      </c>
    </row>
    <row r="24" spans="1:5" s="62" customFormat="1" ht="30" customHeight="1" x14ac:dyDescent="0.2">
      <c r="A24" s="78" t="s">
        <v>177</v>
      </c>
      <c r="B24" s="139" t="s">
        <v>262</v>
      </c>
      <c r="C24" s="139"/>
      <c r="D24" s="139"/>
      <c r="E24" s="139"/>
    </row>
    <row r="25" spans="1:5" s="62" customFormat="1" ht="20.100000000000001" customHeight="1" x14ac:dyDescent="0.2">
      <c r="A25" s="69" t="s">
        <v>179</v>
      </c>
      <c r="B25" s="73" t="s">
        <v>115</v>
      </c>
      <c r="C25" s="74">
        <v>60</v>
      </c>
      <c r="D25" s="65" t="s">
        <v>159</v>
      </c>
      <c r="E25" s="65">
        <v>12.21</v>
      </c>
    </row>
    <row r="26" spans="1:5" s="62" customFormat="1" ht="20.100000000000001" customHeight="1" x14ac:dyDescent="0.2">
      <c r="A26" s="69" t="s">
        <v>180</v>
      </c>
      <c r="B26" s="73" t="s">
        <v>109</v>
      </c>
      <c r="C26" s="74" t="s">
        <v>29</v>
      </c>
      <c r="D26" s="65" t="s">
        <v>159</v>
      </c>
      <c r="E26" s="65">
        <v>17.29</v>
      </c>
    </row>
    <row r="27" spans="1:5" s="62" customFormat="1" ht="20.100000000000001" customHeight="1" x14ac:dyDescent="0.2">
      <c r="A27" s="69" t="s">
        <v>181</v>
      </c>
      <c r="B27" s="73" t="s">
        <v>133</v>
      </c>
      <c r="C27" s="74" t="s">
        <v>125</v>
      </c>
      <c r="D27" s="65" t="s">
        <v>159</v>
      </c>
      <c r="E27" s="65">
        <v>72.28</v>
      </c>
    </row>
    <row r="28" spans="1:5" s="62" customFormat="1" ht="20.100000000000001" customHeight="1" x14ac:dyDescent="0.2">
      <c r="A28" s="69" t="s">
        <v>263</v>
      </c>
      <c r="B28" s="73" t="s">
        <v>80</v>
      </c>
      <c r="C28" s="74">
        <v>150</v>
      </c>
      <c r="D28" s="65" t="s">
        <v>159</v>
      </c>
      <c r="E28" s="65">
        <v>18.66</v>
      </c>
    </row>
    <row r="29" spans="1:5" s="62" customFormat="1" ht="20.100000000000001" customHeight="1" x14ac:dyDescent="0.2">
      <c r="A29" s="69" t="s">
        <v>264</v>
      </c>
      <c r="B29" s="73" t="s">
        <v>22</v>
      </c>
      <c r="C29" s="74" t="s">
        <v>139</v>
      </c>
      <c r="D29" s="65" t="s">
        <v>159</v>
      </c>
      <c r="E29" s="65">
        <v>3.12</v>
      </c>
    </row>
    <row r="30" spans="1:5" s="62" customFormat="1" ht="20.100000000000001" customHeight="1" x14ac:dyDescent="0.2">
      <c r="A30" s="69" t="s">
        <v>297</v>
      </c>
      <c r="B30" s="73" t="s">
        <v>40</v>
      </c>
      <c r="C30" s="74">
        <v>200</v>
      </c>
      <c r="D30" s="65" t="s">
        <v>159</v>
      </c>
      <c r="E30" s="65">
        <v>11.63</v>
      </c>
    </row>
    <row r="31" spans="1:5" s="62" customFormat="1" ht="20.100000000000001" customHeight="1" x14ac:dyDescent="0.2">
      <c r="A31" s="79" t="s">
        <v>182</v>
      </c>
      <c r="B31" s="138" t="s">
        <v>265</v>
      </c>
      <c r="C31" s="138"/>
      <c r="D31" s="59" t="s">
        <v>159</v>
      </c>
      <c r="E31" s="66">
        <v>162.81</v>
      </c>
    </row>
    <row r="32" spans="1:5" s="62" customFormat="1" ht="30" customHeight="1" x14ac:dyDescent="0.2">
      <c r="A32" s="78" t="s">
        <v>184</v>
      </c>
      <c r="B32" s="139" t="s">
        <v>266</v>
      </c>
      <c r="C32" s="139"/>
      <c r="D32" s="139"/>
      <c r="E32" s="139"/>
    </row>
    <row r="33" spans="1:175" s="62" customFormat="1" ht="20.100000000000001" customHeight="1" x14ac:dyDescent="0.2">
      <c r="A33" s="69" t="s">
        <v>186</v>
      </c>
      <c r="B33" s="73" t="s">
        <v>12</v>
      </c>
      <c r="C33" s="74">
        <v>60</v>
      </c>
      <c r="D33" s="65" t="s">
        <v>159</v>
      </c>
      <c r="E33" s="65">
        <v>9.1199999999999992</v>
      </c>
    </row>
    <row r="34" spans="1:175" s="62" customFormat="1" ht="20.100000000000001" customHeight="1" x14ac:dyDescent="0.2">
      <c r="A34" s="69" t="s">
        <v>187</v>
      </c>
      <c r="B34" s="73" t="s">
        <v>99</v>
      </c>
      <c r="C34" s="74" t="s">
        <v>79</v>
      </c>
      <c r="D34" s="65" t="s">
        <v>159</v>
      </c>
      <c r="E34" s="65">
        <v>24.91</v>
      </c>
    </row>
    <row r="35" spans="1:175" s="62" customFormat="1" ht="20.100000000000001" customHeight="1" x14ac:dyDescent="0.2">
      <c r="A35" s="69" t="s">
        <v>267</v>
      </c>
      <c r="B35" s="73" t="s">
        <v>131</v>
      </c>
      <c r="C35" s="74" t="s">
        <v>128</v>
      </c>
      <c r="D35" s="65" t="s">
        <v>159</v>
      </c>
      <c r="E35" s="65">
        <v>113.44</v>
      </c>
    </row>
    <row r="36" spans="1:175" s="62" customFormat="1" ht="20.100000000000001" customHeight="1" x14ac:dyDescent="0.2">
      <c r="A36" s="69" t="s">
        <v>268</v>
      </c>
      <c r="B36" s="73" t="s">
        <v>22</v>
      </c>
      <c r="C36" s="74" t="s">
        <v>139</v>
      </c>
      <c r="D36" s="65" t="s">
        <v>159</v>
      </c>
      <c r="E36" s="65">
        <v>3.12</v>
      </c>
    </row>
    <row r="37" spans="1:175" s="62" customFormat="1" ht="20.100000000000001" customHeight="1" x14ac:dyDescent="0.2">
      <c r="A37" s="69" t="s">
        <v>298</v>
      </c>
      <c r="B37" s="73" t="s">
        <v>46</v>
      </c>
      <c r="C37" s="74">
        <v>200</v>
      </c>
      <c r="D37" s="65" t="s">
        <v>159</v>
      </c>
      <c r="E37" s="65">
        <v>12.22</v>
      </c>
    </row>
    <row r="38" spans="1:175" s="62" customFormat="1" ht="20.100000000000001" customHeight="1" x14ac:dyDescent="0.2">
      <c r="A38" s="79" t="s">
        <v>188</v>
      </c>
      <c r="B38" s="138" t="s">
        <v>269</v>
      </c>
      <c r="C38" s="138"/>
      <c r="D38" s="59" t="s">
        <v>159</v>
      </c>
      <c r="E38" s="66">
        <v>154.31</v>
      </c>
    </row>
    <row r="39" spans="1:175" s="62" customFormat="1" ht="30" customHeight="1" x14ac:dyDescent="0.2">
      <c r="A39" s="78" t="s">
        <v>190</v>
      </c>
      <c r="B39" s="139" t="s">
        <v>270</v>
      </c>
      <c r="C39" s="139"/>
      <c r="D39" s="139"/>
      <c r="E39" s="139"/>
    </row>
    <row r="40" spans="1:175" s="62" customFormat="1" ht="20.100000000000001" customHeight="1" x14ac:dyDescent="0.2">
      <c r="A40" s="69" t="s">
        <v>192</v>
      </c>
      <c r="B40" s="73" t="s">
        <v>19</v>
      </c>
      <c r="C40" s="74">
        <v>60</v>
      </c>
      <c r="D40" s="65" t="s">
        <v>159</v>
      </c>
      <c r="E40" s="65">
        <v>8.11</v>
      </c>
    </row>
    <row r="41" spans="1:175" s="62" customFormat="1" ht="20.100000000000001" customHeight="1" x14ac:dyDescent="0.2">
      <c r="A41" s="69" t="s">
        <v>193</v>
      </c>
      <c r="B41" s="73" t="s">
        <v>84</v>
      </c>
      <c r="C41" s="74" t="s">
        <v>85</v>
      </c>
      <c r="D41" s="65" t="s">
        <v>159</v>
      </c>
      <c r="E41" s="65">
        <v>31.65</v>
      </c>
    </row>
    <row r="42" spans="1:175" s="62" customFormat="1" ht="20.100000000000001" customHeight="1" x14ac:dyDescent="0.2">
      <c r="A42" s="69" t="s">
        <v>194</v>
      </c>
      <c r="B42" s="73" t="s">
        <v>130</v>
      </c>
      <c r="C42" s="74" t="s">
        <v>125</v>
      </c>
      <c r="D42" s="65" t="s">
        <v>159</v>
      </c>
      <c r="E42" s="65">
        <v>94.6</v>
      </c>
    </row>
    <row r="43" spans="1:175" s="62" customFormat="1" ht="20.100000000000001" customHeight="1" x14ac:dyDescent="0.2">
      <c r="A43" s="69" t="s">
        <v>195</v>
      </c>
      <c r="B43" s="73" t="s">
        <v>110</v>
      </c>
      <c r="C43" s="74">
        <v>150</v>
      </c>
      <c r="D43" s="65" t="s">
        <v>159</v>
      </c>
      <c r="E43" s="65">
        <v>8.4</v>
      </c>
    </row>
    <row r="44" spans="1:175" s="62" customFormat="1" ht="20.100000000000001" customHeight="1" x14ac:dyDescent="0.2">
      <c r="A44" s="69" t="s">
        <v>271</v>
      </c>
      <c r="B44" s="73" t="s">
        <v>22</v>
      </c>
      <c r="C44" s="74" t="s">
        <v>139</v>
      </c>
      <c r="D44" s="65" t="s">
        <v>159</v>
      </c>
      <c r="E44" s="65">
        <v>2.6</v>
      </c>
    </row>
    <row r="45" spans="1:175" s="62" customFormat="1" ht="20.100000000000001" customHeight="1" x14ac:dyDescent="0.2">
      <c r="A45" s="69" t="s">
        <v>299</v>
      </c>
      <c r="B45" s="73" t="s">
        <v>31</v>
      </c>
      <c r="C45" s="74">
        <v>200</v>
      </c>
      <c r="D45" s="65" t="s">
        <v>159</v>
      </c>
      <c r="E45" s="65">
        <v>8.9499999999999993</v>
      </c>
    </row>
    <row r="46" spans="1:175" s="62" customFormat="1" ht="20.100000000000001" customHeight="1" x14ac:dyDescent="0.2">
      <c r="A46" s="79" t="s">
        <v>196</v>
      </c>
      <c r="B46" s="138" t="s">
        <v>272</v>
      </c>
      <c r="C46" s="138"/>
      <c r="D46" s="59" t="s">
        <v>159</v>
      </c>
      <c r="E46" s="66">
        <v>148.6</v>
      </c>
    </row>
    <row r="47" spans="1:175" s="62" customFormat="1" ht="30" customHeight="1" x14ac:dyDescent="0.2">
      <c r="A47" s="78" t="s">
        <v>198</v>
      </c>
      <c r="B47" s="139" t="s">
        <v>273</v>
      </c>
      <c r="C47" s="139"/>
      <c r="D47" s="139"/>
      <c r="E47" s="139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8"/>
      <c r="V47" s="68"/>
      <c r="W47" s="68"/>
      <c r="X47" s="68"/>
      <c r="Y47" s="68"/>
      <c r="Z47" s="68"/>
      <c r="AA47" s="68"/>
      <c r="AB47" s="68"/>
      <c r="AC47" s="68"/>
      <c r="AD47" s="68"/>
      <c r="AE47" s="68"/>
      <c r="AF47" s="68"/>
      <c r="AG47" s="68"/>
      <c r="AH47" s="68"/>
      <c r="AI47" s="68"/>
      <c r="AJ47" s="68"/>
      <c r="AK47" s="68"/>
      <c r="AL47" s="68"/>
      <c r="AM47" s="68"/>
      <c r="AN47" s="68"/>
      <c r="AO47" s="68"/>
      <c r="AP47" s="68"/>
      <c r="AQ47" s="68"/>
      <c r="AR47" s="68"/>
      <c r="AS47" s="68"/>
      <c r="AT47" s="68"/>
      <c r="AU47" s="68"/>
      <c r="AV47" s="68"/>
      <c r="AW47" s="68"/>
      <c r="AX47" s="68"/>
      <c r="AY47" s="68"/>
      <c r="AZ47" s="68"/>
      <c r="BA47" s="68"/>
      <c r="BB47" s="68"/>
      <c r="BC47" s="68"/>
      <c r="BD47" s="68"/>
      <c r="BE47" s="68"/>
      <c r="BF47" s="68"/>
      <c r="BG47" s="68"/>
      <c r="BH47" s="68"/>
      <c r="BI47" s="68"/>
      <c r="BJ47" s="68"/>
      <c r="BK47" s="68"/>
      <c r="BL47" s="68"/>
      <c r="BM47" s="68"/>
      <c r="BN47" s="68"/>
      <c r="BO47" s="68"/>
      <c r="BP47" s="68"/>
      <c r="BQ47" s="68"/>
      <c r="BR47" s="68"/>
      <c r="BS47" s="68"/>
      <c r="BT47" s="68"/>
      <c r="BU47" s="68"/>
      <c r="BV47" s="68"/>
      <c r="BW47" s="68"/>
      <c r="BX47" s="68"/>
      <c r="BY47" s="68"/>
      <c r="BZ47" s="68"/>
      <c r="CA47" s="68"/>
      <c r="CB47" s="68"/>
      <c r="CC47" s="68"/>
      <c r="CD47" s="68"/>
      <c r="CE47" s="68"/>
      <c r="CF47" s="68"/>
      <c r="CG47" s="68"/>
      <c r="CH47" s="68"/>
      <c r="CI47" s="68"/>
      <c r="CJ47" s="68"/>
      <c r="CK47" s="68"/>
      <c r="CL47" s="68"/>
      <c r="CM47" s="68"/>
      <c r="CN47" s="68"/>
      <c r="CO47" s="68"/>
      <c r="CP47" s="68"/>
      <c r="CQ47" s="68"/>
      <c r="CR47" s="68"/>
      <c r="CS47" s="68"/>
      <c r="CT47" s="68"/>
      <c r="CU47" s="68"/>
      <c r="CV47" s="68"/>
      <c r="CW47" s="68"/>
      <c r="CX47" s="68"/>
      <c r="CY47" s="68"/>
      <c r="CZ47" s="68"/>
      <c r="DA47" s="68"/>
      <c r="DB47" s="68"/>
      <c r="DC47" s="68"/>
      <c r="DD47" s="68"/>
      <c r="DE47" s="68"/>
      <c r="DF47" s="68"/>
      <c r="DG47" s="68"/>
      <c r="DH47" s="68"/>
      <c r="DI47" s="68"/>
      <c r="DJ47" s="68"/>
      <c r="DK47" s="68"/>
      <c r="DL47" s="68"/>
      <c r="DM47" s="68"/>
      <c r="DN47" s="68"/>
      <c r="DO47" s="68"/>
      <c r="DP47" s="68"/>
      <c r="DQ47" s="68"/>
      <c r="DR47" s="68"/>
      <c r="DS47" s="68"/>
      <c r="DT47" s="68"/>
      <c r="DU47" s="68"/>
      <c r="DV47" s="68"/>
      <c r="DW47" s="68"/>
      <c r="DX47" s="68"/>
      <c r="DY47" s="68"/>
      <c r="DZ47" s="68"/>
      <c r="EA47" s="68"/>
      <c r="EB47" s="68"/>
      <c r="EC47" s="68"/>
      <c r="ED47" s="68"/>
      <c r="EE47" s="68"/>
      <c r="EF47" s="68"/>
      <c r="EG47" s="68"/>
      <c r="EH47" s="68"/>
      <c r="EI47" s="68"/>
      <c r="EJ47" s="68"/>
      <c r="EK47" s="68"/>
      <c r="EL47" s="68"/>
      <c r="EM47" s="68"/>
      <c r="EN47" s="68"/>
      <c r="EO47" s="68"/>
      <c r="EP47" s="68"/>
      <c r="EQ47" s="68"/>
      <c r="ER47" s="68"/>
      <c r="ES47" s="68"/>
      <c r="ET47" s="68"/>
      <c r="EU47" s="68"/>
      <c r="EV47" s="68"/>
      <c r="EW47" s="68"/>
      <c r="EX47" s="68"/>
      <c r="EY47" s="68"/>
      <c r="EZ47" s="68"/>
      <c r="FA47" s="68"/>
      <c r="FB47" s="68"/>
      <c r="FC47" s="68"/>
      <c r="FD47" s="68"/>
      <c r="FE47" s="68"/>
      <c r="FF47" s="68"/>
      <c r="FG47" s="68"/>
      <c r="FH47" s="68"/>
      <c r="FI47" s="68"/>
      <c r="FJ47" s="68"/>
      <c r="FK47" s="68"/>
      <c r="FL47" s="68"/>
      <c r="FM47" s="68"/>
      <c r="FN47" s="68"/>
      <c r="FO47" s="68"/>
      <c r="FP47" s="68"/>
      <c r="FQ47" s="68"/>
      <c r="FR47" s="68"/>
      <c r="FS47" s="68"/>
    </row>
    <row r="48" spans="1:175" s="62" customFormat="1" ht="20.100000000000001" customHeight="1" x14ac:dyDescent="0.2">
      <c r="A48" s="69" t="s">
        <v>200</v>
      </c>
      <c r="B48" s="73" t="s">
        <v>100</v>
      </c>
      <c r="C48" s="74" t="s">
        <v>79</v>
      </c>
      <c r="D48" s="65" t="s">
        <v>159</v>
      </c>
      <c r="E48" s="65">
        <v>26.75</v>
      </c>
    </row>
    <row r="49" spans="1:5" s="62" customFormat="1" ht="20.100000000000001" customHeight="1" x14ac:dyDescent="0.2">
      <c r="A49" s="69" t="s">
        <v>201</v>
      </c>
      <c r="B49" s="73" t="s">
        <v>95</v>
      </c>
      <c r="C49" s="74" t="s">
        <v>128</v>
      </c>
      <c r="D49" s="65" t="s">
        <v>159</v>
      </c>
      <c r="E49" s="65">
        <v>110.04</v>
      </c>
    </row>
    <row r="50" spans="1:5" s="62" customFormat="1" ht="20.100000000000001" customHeight="1" x14ac:dyDescent="0.2">
      <c r="A50" s="69" t="s">
        <v>202</v>
      </c>
      <c r="B50" s="73" t="s">
        <v>22</v>
      </c>
      <c r="C50" s="74" t="s">
        <v>143</v>
      </c>
      <c r="D50" s="65" t="s">
        <v>159</v>
      </c>
      <c r="E50" s="65">
        <v>2.86</v>
      </c>
    </row>
    <row r="51" spans="1:5" s="62" customFormat="1" ht="20.100000000000001" customHeight="1" x14ac:dyDescent="0.2">
      <c r="A51" s="69" t="s">
        <v>203</v>
      </c>
      <c r="B51" s="73" t="s">
        <v>31</v>
      </c>
      <c r="C51" s="74">
        <v>200</v>
      </c>
      <c r="D51" s="65" t="s">
        <v>159</v>
      </c>
      <c r="E51" s="65">
        <v>8.9499999999999993</v>
      </c>
    </row>
    <row r="52" spans="1:5" s="62" customFormat="1" ht="20.100000000000001" customHeight="1" x14ac:dyDescent="0.2">
      <c r="A52" s="79" t="s">
        <v>205</v>
      </c>
      <c r="B52" s="146" t="s">
        <v>274</v>
      </c>
      <c r="C52" s="147"/>
      <c r="D52" s="59" t="s">
        <v>159</v>
      </c>
      <c r="E52" s="66">
        <v>111.86</v>
      </c>
    </row>
    <row r="53" spans="1:5" s="62" customFormat="1" ht="30" customHeight="1" x14ac:dyDescent="0.2">
      <c r="A53" s="78" t="s">
        <v>207</v>
      </c>
      <c r="B53" s="139" t="s">
        <v>275</v>
      </c>
      <c r="C53" s="139"/>
      <c r="D53" s="139"/>
      <c r="E53" s="139"/>
    </row>
    <row r="54" spans="1:5" s="62" customFormat="1" ht="20.100000000000001" customHeight="1" x14ac:dyDescent="0.2">
      <c r="A54" s="69" t="s">
        <v>209</v>
      </c>
      <c r="B54" s="73" t="s">
        <v>86</v>
      </c>
      <c r="C54" s="74" t="s">
        <v>87</v>
      </c>
      <c r="D54" s="65" t="s">
        <v>159</v>
      </c>
      <c r="E54" s="65">
        <v>8.6199999999999992</v>
      </c>
    </row>
    <row r="55" spans="1:5" s="62" customFormat="1" ht="20.100000000000001" customHeight="1" x14ac:dyDescent="0.2">
      <c r="A55" s="69" t="s">
        <v>210</v>
      </c>
      <c r="B55" s="73" t="s">
        <v>102</v>
      </c>
      <c r="C55" s="74" t="s">
        <v>79</v>
      </c>
      <c r="D55" s="65" t="s">
        <v>159</v>
      </c>
      <c r="E55" s="65">
        <v>25.16</v>
      </c>
    </row>
    <row r="56" spans="1:5" s="62" customFormat="1" ht="20.100000000000001" customHeight="1" x14ac:dyDescent="0.2">
      <c r="A56" s="69" t="s">
        <v>211</v>
      </c>
      <c r="B56" s="73" t="s">
        <v>114</v>
      </c>
      <c r="C56" s="74" t="s">
        <v>124</v>
      </c>
      <c r="D56" s="65" t="s">
        <v>159</v>
      </c>
      <c r="E56" s="65">
        <v>48.98</v>
      </c>
    </row>
    <row r="57" spans="1:5" s="62" customFormat="1" ht="20.100000000000001" customHeight="1" x14ac:dyDescent="0.2">
      <c r="A57" s="69" t="s">
        <v>276</v>
      </c>
      <c r="B57" s="73" t="s">
        <v>39</v>
      </c>
      <c r="C57" s="74" t="s">
        <v>122</v>
      </c>
      <c r="D57" s="65" t="s">
        <v>159</v>
      </c>
      <c r="E57" s="65">
        <v>13.76</v>
      </c>
    </row>
    <row r="58" spans="1:5" s="62" customFormat="1" ht="20.100000000000001" customHeight="1" x14ac:dyDescent="0.2">
      <c r="A58" s="69" t="s">
        <v>277</v>
      </c>
      <c r="B58" s="73" t="s">
        <v>22</v>
      </c>
      <c r="C58" s="74" t="s">
        <v>139</v>
      </c>
      <c r="D58" s="65" t="s">
        <v>159</v>
      </c>
      <c r="E58" s="65">
        <v>3.12</v>
      </c>
    </row>
    <row r="59" spans="1:5" s="62" customFormat="1" ht="20.100000000000001" customHeight="1" x14ac:dyDescent="0.2">
      <c r="A59" s="69" t="s">
        <v>300</v>
      </c>
      <c r="B59" s="73" t="s">
        <v>46</v>
      </c>
      <c r="C59" s="74">
        <v>200</v>
      </c>
      <c r="D59" s="65" t="s">
        <v>159</v>
      </c>
      <c r="E59" s="65">
        <v>12.22</v>
      </c>
    </row>
    <row r="60" spans="1:5" s="62" customFormat="1" ht="20.100000000000001" customHeight="1" x14ac:dyDescent="0.2">
      <c r="A60" s="79" t="s">
        <v>212</v>
      </c>
      <c r="B60" s="138" t="s">
        <v>278</v>
      </c>
      <c r="C60" s="138"/>
      <c r="D60" s="59" t="s">
        <v>159</v>
      </c>
      <c r="E60" s="66">
        <v>127.73</v>
      </c>
    </row>
    <row r="61" spans="1:5" s="62" customFormat="1" ht="30" customHeight="1" x14ac:dyDescent="0.2">
      <c r="A61" s="78" t="s">
        <v>214</v>
      </c>
      <c r="B61" s="139" t="s">
        <v>279</v>
      </c>
      <c r="C61" s="139"/>
      <c r="D61" s="139"/>
      <c r="E61" s="139"/>
    </row>
    <row r="62" spans="1:5" s="62" customFormat="1" ht="20.100000000000001" customHeight="1" x14ac:dyDescent="0.2">
      <c r="A62" s="69" t="s">
        <v>216</v>
      </c>
      <c r="B62" s="73" t="s">
        <v>19</v>
      </c>
      <c r="C62" s="74">
        <v>60</v>
      </c>
      <c r="D62" s="65" t="s">
        <v>159</v>
      </c>
      <c r="E62" s="65">
        <v>8.11</v>
      </c>
    </row>
    <row r="63" spans="1:5" s="62" customFormat="1" ht="26.25" customHeight="1" x14ac:dyDescent="0.2">
      <c r="A63" s="69" t="s">
        <v>217</v>
      </c>
      <c r="B63" s="73" t="s">
        <v>103</v>
      </c>
      <c r="C63" s="74" t="s">
        <v>79</v>
      </c>
      <c r="D63" s="65" t="s">
        <v>159</v>
      </c>
      <c r="E63" s="65">
        <v>24.26</v>
      </c>
    </row>
    <row r="64" spans="1:5" s="62" customFormat="1" ht="20.100000000000001" customHeight="1" x14ac:dyDescent="0.2">
      <c r="A64" s="69" t="s">
        <v>218</v>
      </c>
      <c r="B64" s="73" t="s">
        <v>132</v>
      </c>
      <c r="C64" s="74">
        <v>200</v>
      </c>
      <c r="D64" s="65" t="s">
        <v>159</v>
      </c>
      <c r="E64" s="65">
        <v>74.33</v>
      </c>
    </row>
    <row r="65" spans="1:175" s="62" customFormat="1" ht="20.100000000000001" customHeight="1" x14ac:dyDescent="0.2">
      <c r="A65" s="69" t="s">
        <v>219</v>
      </c>
      <c r="B65" s="73" t="s">
        <v>22</v>
      </c>
      <c r="C65" s="74" t="s">
        <v>139</v>
      </c>
      <c r="D65" s="65" t="s">
        <v>159</v>
      </c>
      <c r="E65" s="65">
        <v>3.12</v>
      </c>
    </row>
    <row r="66" spans="1:175" s="62" customFormat="1" ht="20.100000000000001" customHeight="1" x14ac:dyDescent="0.2">
      <c r="A66" s="69" t="s">
        <v>301</v>
      </c>
      <c r="B66" s="73" t="s">
        <v>91</v>
      </c>
      <c r="C66" s="74">
        <v>200</v>
      </c>
      <c r="D66" s="65" t="s">
        <v>159</v>
      </c>
      <c r="E66" s="65">
        <v>17.91</v>
      </c>
    </row>
    <row r="67" spans="1:175" s="62" customFormat="1" ht="20.100000000000001" customHeight="1" x14ac:dyDescent="0.2">
      <c r="A67" s="79" t="s">
        <v>220</v>
      </c>
      <c r="B67" s="138" t="s">
        <v>280</v>
      </c>
      <c r="C67" s="138"/>
      <c r="D67" s="59" t="s">
        <v>159</v>
      </c>
      <c r="E67" s="66">
        <v>115.83</v>
      </c>
    </row>
    <row r="68" spans="1:175" s="62" customFormat="1" ht="30" customHeight="1" x14ac:dyDescent="0.2">
      <c r="A68" s="78" t="s">
        <v>222</v>
      </c>
      <c r="B68" s="139" t="s">
        <v>281</v>
      </c>
      <c r="C68" s="139"/>
      <c r="D68" s="139"/>
      <c r="E68" s="139"/>
    </row>
    <row r="69" spans="1:175" s="62" customFormat="1" ht="20.100000000000001" customHeight="1" x14ac:dyDescent="0.2">
      <c r="A69" s="69" t="s">
        <v>224</v>
      </c>
      <c r="B69" s="73" t="s">
        <v>86</v>
      </c>
      <c r="C69" s="74" t="s">
        <v>87</v>
      </c>
      <c r="D69" s="65" t="s">
        <v>159</v>
      </c>
      <c r="E69" s="65">
        <v>8.6199999999999992</v>
      </c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  <c r="S69" s="68"/>
      <c r="T69" s="68"/>
      <c r="U69" s="68"/>
      <c r="V69" s="68"/>
      <c r="W69" s="68"/>
      <c r="X69" s="68"/>
      <c r="Y69" s="68"/>
      <c r="Z69" s="68"/>
      <c r="AA69" s="68"/>
      <c r="AB69" s="68"/>
      <c r="AC69" s="68"/>
      <c r="AD69" s="68"/>
      <c r="AE69" s="68"/>
      <c r="AF69" s="68"/>
      <c r="AG69" s="68"/>
      <c r="AH69" s="68"/>
      <c r="AI69" s="68"/>
      <c r="AJ69" s="68"/>
      <c r="AK69" s="68"/>
      <c r="AL69" s="68"/>
      <c r="AM69" s="68"/>
      <c r="AN69" s="68"/>
      <c r="AO69" s="68"/>
      <c r="AP69" s="68"/>
      <c r="AQ69" s="68"/>
      <c r="AR69" s="68"/>
      <c r="AS69" s="68"/>
      <c r="AT69" s="68"/>
      <c r="AU69" s="68"/>
      <c r="AV69" s="68"/>
      <c r="AW69" s="68"/>
      <c r="AX69" s="68"/>
      <c r="AY69" s="68"/>
      <c r="AZ69" s="68"/>
      <c r="BA69" s="68"/>
      <c r="BB69" s="68"/>
      <c r="BC69" s="68"/>
      <c r="BD69" s="68"/>
      <c r="BE69" s="68"/>
      <c r="BF69" s="68"/>
      <c r="BG69" s="68"/>
      <c r="BH69" s="68"/>
      <c r="BI69" s="68"/>
      <c r="BJ69" s="68"/>
      <c r="BK69" s="68"/>
      <c r="BL69" s="68"/>
      <c r="BM69" s="68"/>
      <c r="BN69" s="68"/>
      <c r="BO69" s="68"/>
      <c r="BP69" s="68"/>
      <c r="BQ69" s="68"/>
      <c r="BR69" s="68"/>
      <c r="BS69" s="68"/>
      <c r="BT69" s="68"/>
      <c r="BU69" s="68"/>
      <c r="BV69" s="68"/>
      <c r="BW69" s="68"/>
      <c r="BX69" s="68"/>
      <c r="BY69" s="68"/>
      <c r="BZ69" s="68"/>
      <c r="CA69" s="68"/>
      <c r="CB69" s="68"/>
      <c r="CC69" s="68"/>
      <c r="CD69" s="68"/>
      <c r="CE69" s="68"/>
      <c r="CF69" s="68"/>
      <c r="CG69" s="68"/>
      <c r="CH69" s="68"/>
      <c r="CI69" s="68"/>
      <c r="CJ69" s="68"/>
      <c r="CK69" s="68"/>
      <c r="CL69" s="68"/>
      <c r="CM69" s="68"/>
      <c r="CN69" s="68"/>
      <c r="CO69" s="68"/>
      <c r="CP69" s="68"/>
      <c r="CQ69" s="68"/>
      <c r="CR69" s="68"/>
      <c r="CS69" s="68"/>
      <c r="CT69" s="68"/>
      <c r="CU69" s="68"/>
      <c r="CV69" s="68"/>
      <c r="CW69" s="68"/>
      <c r="CX69" s="68"/>
      <c r="CY69" s="68"/>
      <c r="CZ69" s="68"/>
      <c r="DA69" s="68"/>
      <c r="DB69" s="68"/>
      <c r="DC69" s="68"/>
      <c r="DD69" s="68"/>
      <c r="DE69" s="68"/>
      <c r="DF69" s="68"/>
      <c r="DG69" s="68"/>
      <c r="DH69" s="68"/>
      <c r="DI69" s="68"/>
      <c r="DJ69" s="68"/>
      <c r="DK69" s="68"/>
      <c r="DL69" s="68"/>
      <c r="DM69" s="68"/>
      <c r="DN69" s="68"/>
      <c r="DO69" s="68"/>
      <c r="DP69" s="68"/>
      <c r="DQ69" s="68"/>
      <c r="DR69" s="68"/>
      <c r="DS69" s="68"/>
      <c r="DT69" s="68"/>
      <c r="DU69" s="68"/>
      <c r="DV69" s="68"/>
      <c r="DW69" s="68"/>
      <c r="DX69" s="68"/>
      <c r="DY69" s="68"/>
      <c r="DZ69" s="68"/>
      <c r="EA69" s="68"/>
      <c r="EB69" s="68"/>
      <c r="EC69" s="68"/>
      <c r="ED69" s="68"/>
      <c r="EE69" s="68"/>
      <c r="EF69" s="68"/>
      <c r="EG69" s="68"/>
      <c r="EH69" s="68"/>
      <c r="EI69" s="68"/>
      <c r="EJ69" s="68"/>
      <c r="EK69" s="68"/>
      <c r="EL69" s="68"/>
      <c r="EM69" s="68"/>
      <c r="EN69" s="68"/>
      <c r="EO69" s="68"/>
      <c r="EP69" s="68"/>
      <c r="EQ69" s="68"/>
      <c r="ER69" s="68"/>
      <c r="ES69" s="68"/>
      <c r="ET69" s="68"/>
      <c r="EU69" s="68"/>
      <c r="EV69" s="68"/>
      <c r="EW69" s="68"/>
      <c r="EX69" s="68"/>
      <c r="EY69" s="68"/>
      <c r="EZ69" s="68"/>
      <c r="FA69" s="68"/>
      <c r="FB69" s="68"/>
      <c r="FC69" s="68"/>
      <c r="FD69" s="68"/>
      <c r="FE69" s="68"/>
      <c r="FF69" s="68"/>
      <c r="FG69" s="68"/>
      <c r="FH69" s="68"/>
      <c r="FI69" s="68"/>
      <c r="FJ69" s="68"/>
      <c r="FK69" s="68"/>
      <c r="FL69" s="68"/>
      <c r="FM69" s="68"/>
      <c r="FN69" s="68"/>
      <c r="FO69" s="68"/>
      <c r="FP69" s="68"/>
    </row>
    <row r="70" spans="1:175" s="62" customFormat="1" ht="20.100000000000001" customHeight="1" x14ac:dyDescent="0.2">
      <c r="A70" s="69" t="s">
        <v>225</v>
      </c>
      <c r="B70" s="73" t="s">
        <v>303</v>
      </c>
      <c r="C70" s="74" t="s">
        <v>29</v>
      </c>
      <c r="D70" s="65" t="s">
        <v>159</v>
      </c>
      <c r="E70" s="65">
        <v>18.45</v>
      </c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  <c r="S70" s="68"/>
      <c r="T70" s="68"/>
      <c r="U70" s="68"/>
      <c r="V70" s="68"/>
      <c r="W70" s="68"/>
      <c r="X70" s="68"/>
      <c r="Y70" s="68"/>
      <c r="Z70" s="68"/>
      <c r="AA70" s="68"/>
      <c r="AB70" s="68"/>
      <c r="AC70" s="68"/>
      <c r="AD70" s="68"/>
      <c r="AE70" s="68"/>
      <c r="AF70" s="68"/>
      <c r="AG70" s="68"/>
      <c r="AH70" s="68"/>
      <c r="AI70" s="68"/>
      <c r="AJ70" s="68"/>
      <c r="AK70" s="68"/>
      <c r="AL70" s="68"/>
      <c r="AM70" s="68"/>
      <c r="AN70" s="68"/>
      <c r="AO70" s="68"/>
      <c r="AP70" s="68"/>
      <c r="AQ70" s="68"/>
      <c r="AR70" s="68"/>
      <c r="AS70" s="68"/>
      <c r="AT70" s="68"/>
      <c r="AU70" s="68"/>
      <c r="AV70" s="68"/>
      <c r="AW70" s="68"/>
      <c r="AX70" s="68"/>
      <c r="AY70" s="68"/>
      <c r="AZ70" s="68"/>
      <c r="BA70" s="68"/>
      <c r="BB70" s="68"/>
      <c r="BC70" s="68"/>
      <c r="BD70" s="68"/>
      <c r="BE70" s="68"/>
      <c r="BF70" s="68"/>
      <c r="BG70" s="68"/>
      <c r="BH70" s="68"/>
      <c r="BI70" s="68"/>
      <c r="BJ70" s="68"/>
      <c r="BK70" s="68"/>
      <c r="BL70" s="68"/>
      <c r="BM70" s="68"/>
      <c r="BN70" s="68"/>
      <c r="BO70" s="68"/>
      <c r="BP70" s="68"/>
      <c r="BQ70" s="68"/>
      <c r="BR70" s="68"/>
      <c r="BS70" s="68"/>
      <c r="BT70" s="68"/>
      <c r="BU70" s="68"/>
      <c r="BV70" s="68"/>
      <c r="BW70" s="68"/>
      <c r="BX70" s="68"/>
      <c r="BY70" s="68"/>
      <c r="BZ70" s="68"/>
      <c r="CA70" s="68"/>
      <c r="CB70" s="68"/>
      <c r="CC70" s="68"/>
      <c r="CD70" s="68"/>
      <c r="CE70" s="68"/>
      <c r="CF70" s="68"/>
      <c r="CG70" s="68"/>
      <c r="CH70" s="68"/>
      <c r="CI70" s="68"/>
      <c r="CJ70" s="68"/>
      <c r="CK70" s="68"/>
      <c r="CL70" s="68"/>
      <c r="CM70" s="68"/>
      <c r="CN70" s="68"/>
      <c r="CO70" s="68"/>
      <c r="CP70" s="68"/>
      <c r="CQ70" s="68"/>
      <c r="CR70" s="68"/>
      <c r="CS70" s="68"/>
      <c r="CT70" s="68"/>
      <c r="CU70" s="68"/>
      <c r="CV70" s="68"/>
      <c r="CW70" s="68"/>
      <c r="CX70" s="68"/>
      <c r="CY70" s="68"/>
      <c r="CZ70" s="68"/>
      <c r="DA70" s="68"/>
      <c r="DB70" s="68"/>
      <c r="DC70" s="68"/>
      <c r="DD70" s="68"/>
      <c r="DE70" s="68"/>
      <c r="DF70" s="68"/>
      <c r="DG70" s="68"/>
      <c r="DH70" s="68"/>
      <c r="DI70" s="68"/>
      <c r="DJ70" s="68"/>
      <c r="DK70" s="68"/>
      <c r="DL70" s="68"/>
      <c r="DM70" s="68"/>
      <c r="DN70" s="68"/>
      <c r="DO70" s="68"/>
      <c r="DP70" s="68"/>
      <c r="DQ70" s="68"/>
      <c r="DR70" s="68"/>
      <c r="DS70" s="68"/>
      <c r="DT70" s="68"/>
      <c r="DU70" s="68"/>
      <c r="DV70" s="68"/>
      <c r="DW70" s="68"/>
      <c r="DX70" s="68"/>
      <c r="DY70" s="68"/>
      <c r="DZ70" s="68"/>
      <c r="EA70" s="68"/>
      <c r="EB70" s="68"/>
      <c r="EC70" s="68"/>
      <c r="ED70" s="68"/>
      <c r="EE70" s="68"/>
      <c r="EF70" s="68"/>
      <c r="EG70" s="68"/>
      <c r="EH70" s="68"/>
      <c r="EI70" s="68"/>
      <c r="EJ70" s="68"/>
      <c r="EK70" s="68"/>
      <c r="EL70" s="68"/>
      <c r="EM70" s="68"/>
      <c r="EN70" s="68"/>
      <c r="EO70" s="68"/>
      <c r="EP70" s="68"/>
      <c r="EQ70" s="68"/>
      <c r="ER70" s="68"/>
      <c r="ES70" s="68"/>
      <c r="ET70" s="68"/>
      <c r="EU70" s="68"/>
      <c r="EV70" s="68"/>
      <c r="EW70" s="68"/>
      <c r="EX70" s="68"/>
      <c r="EY70" s="68"/>
      <c r="EZ70" s="68"/>
      <c r="FA70" s="68"/>
      <c r="FB70" s="68"/>
      <c r="FC70" s="68"/>
      <c r="FD70" s="68"/>
      <c r="FE70" s="68"/>
      <c r="FF70" s="68"/>
      <c r="FG70" s="68"/>
      <c r="FH70" s="68"/>
      <c r="FI70" s="68"/>
      <c r="FJ70" s="68"/>
      <c r="FK70" s="68"/>
      <c r="FL70" s="68"/>
      <c r="FM70" s="68"/>
      <c r="FN70" s="68"/>
      <c r="FO70" s="68"/>
      <c r="FP70" s="68"/>
      <c r="FQ70" s="68"/>
      <c r="FR70" s="68"/>
      <c r="FS70" s="68"/>
    </row>
    <row r="71" spans="1:175" s="62" customFormat="1" ht="20.100000000000001" customHeight="1" x14ac:dyDescent="0.2">
      <c r="A71" s="69" t="s">
        <v>226</v>
      </c>
      <c r="B71" s="73" t="s">
        <v>88</v>
      </c>
      <c r="C71" s="74">
        <v>90</v>
      </c>
      <c r="D71" s="65" t="s">
        <v>159</v>
      </c>
      <c r="E71" s="65">
        <v>58.43</v>
      </c>
    </row>
    <row r="72" spans="1:175" s="62" customFormat="1" ht="20.100000000000001" customHeight="1" x14ac:dyDescent="0.2">
      <c r="A72" s="69" t="s">
        <v>227</v>
      </c>
      <c r="B72" s="73" t="s">
        <v>25</v>
      </c>
      <c r="C72" s="74" t="s">
        <v>122</v>
      </c>
      <c r="D72" s="65" t="s">
        <v>159</v>
      </c>
      <c r="E72" s="65">
        <v>20.92</v>
      </c>
    </row>
    <row r="73" spans="1:175" s="62" customFormat="1" ht="20.100000000000001" customHeight="1" x14ac:dyDescent="0.2">
      <c r="A73" s="69" t="s">
        <v>282</v>
      </c>
      <c r="B73" s="73" t="s">
        <v>22</v>
      </c>
      <c r="C73" s="74" t="s">
        <v>139</v>
      </c>
      <c r="D73" s="65" t="s">
        <v>159</v>
      </c>
      <c r="E73" s="65">
        <v>3.12</v>
      </c>
    </row>
    <row r="74" spans="1:175" s="62" customFormat="1" ht="20.100000000000001" customHeight="1" x14ac:dyDescent="0.2">
      <c r="A74" s="69" t="s">
        <v>302</v>
      </c>
      <c r="B74" s="73" t="s">
        <v>23</v>
      </c>
      <c r="C74" s="74">
        <v>200</v>
      </c>
      <c r="D74" s="65" t="s">
        <v>159</v>
      </c>
      <c r="E74" s="65">
        <v>6.29</v>
      </c>
    </row>
    <row r="75" spans="1:175" s="62" customFormat="1" ht="20.100000000000001" customHeight="1" x14ac:dyDescent="0.2">
      <c r="A75" s="79" t="s">
        <v>228</v>
      </c>
      <c r="B75" s="138" t="s">
        <v>283</v>
      </c>
      <c r="C75" s="138"/>
      <c r="D75" s="59" t="s">
        <v>159</v>
      </c>
      <c r="E75" s="66">
        <v>103.9</v>
      </c>
    </row>
    <row r="76" spans="1:175" s="62" customFormat="1" ht="30" customHeight="1" x14ac:dyDescent="0.2">
      <c r="A76" s="78" t="s">
        <v>230</v>
      </c>
      <c r="B76" s="139" t="s">
        <v>284</v>
      </c>
      <c r="C76" s="139"/>
      <c r="D76" s="139"/>
      <c r="E76" s="139"/>
    </row>
    <row r="77" spans="1:175" s="62" customFormat="1" ht="20.100000000000001" customHeight="1" x14ac:dyDescent="0.2">
      <c r="A77" s="69" t="s">
        <v>232</v>
      </c>
      <c r="B77" s="73" t="s">
        <v>19</v>
      </c>
      <c r="C77" s="74">
        <v>60</v>
      </c>
      <c r="D77" s="65" t="s">
        <v>159</v>
      </c>
      <c r="E77" s="65">
        <v>8.11</v>
      </c>
    </row>
    <row r="78" spans="1:175" s="62" customFormat="1" ht="20.100000000000001" customHeight="1" x14ac:dyDescent="0.2">
      <c r="A78" s="69" t="s">
        <v>233</v>
      </c>
      <c r="B78" s="73" t="s">
        <v>92</v>
      </c>
      <c r="C78" s="74" t="s">
        <v>45</v>
      </c>
      <c r="D78" s="65" t="s">
        <v>159</v>
      </c>
      <c r="E78" s="65">
        <v>25.09</v>
      </c>
    </row>
    <row r="79" spans="1:175" s="62" customFormat="1" ht="20.100000000000001" customHeight="1" x14ac:dyDescent="0.2">
      <c r="A79" s="69" t="s">
        <v>234</v>
      </c>
      <c r="B79" s="73" t="s">
        <v>20</v>
      </c>
      <c r="C79" s="74">
        <v>90</v>
      </c>
      <c r="D79" s="65" t="s">
        <v>159</v>
      </c>
      <c r="E79" s="65">
        <v>51.15</v>
      </c>
    </row>
    <row r="80" spans="1:175" s="62" customFormat="1" ht="20.100000000000001" customHeight="1" x14ac:dyDescent="0.2">
      <c r="A80" s="69" t="s">
        <v>285</v>
      </c>
      <c r="B80" s="73" t="s">
        <v>90</v>
      </c>
      <c r="C80" s="74" t="s">
        <v>122</v>
      </c>
      <c r="D80" s="65" t="s">
        <v>159</v>
      </c>
      <c r="E80" s="65">
        <v>10.66</v>
      </c>
    </row>
    <row r="81" spans="1:5" s="62" customFormat="1" ht="20.100000000000001" customHeight="1" x14ac:dyDescent="0.2">
      <c r="A81" s="69" t="s">
        <v>286</v>
      </c>
      <c r="B81" s="73" t="s">
        <v>22</v>
      </c>
      <c r="C81" s="74" t="s">
        <v>139</v>
      </c>
      <c r="D81" s="65" t="s">
        <v>159</v>
      </c>
      <c r="E81" s="65">
        <v>2.6</v>
      </c>
    </row>
    <row r="82" spans="1:5" s="62" customFormat="1" ht="20.100000000000001" customHeight="1" x14ac:dyDescent="0.2">
      <c r="A82" s="69" t="s">
        <v>304</v>
      </c>
      <c r="B82" s="73" t="s">
        <v>23</v>
      </c>
      <c r="C82" s="74">
        <v>200</v>
      </c>
      <c r="D82" s="65" t="s">
        <v>159</v>
      </c>
      <c r="E82" s="65">
        <v>6.29</v>
      </c>
    </row>
    <row r="83" spans="1:5" s="62" customFormat="1" ht="20.100000000000001" customHeight="1" x14ac:dyDescent="0.2">
      <c r="A83" s="79" t="s">
        <v>235</v>
      </c>
      <c r="B83" s="138" t="s">
        <v>287</v>
      </c>
      <c r="C83" s="138"/>
      <c r="D83" s="59" t="s">
        <v>159</v>
      </c>
      <c r="E83" s="66">
        <v>154.91999999999999</v>
      </c>
    </row>
    <row r="84" spans="1:5" s="62" customFormat="1" ht="30" customHeight="1" x14ac:dyDescent="0.2">
      <c r="A84" s="78" t="s">
        <v>237</v>
      </c>
      <c r="B84" s="139" t="s">
        <v>288</v>
      </c>
      <c r="C84" s="139"/>
      <c r="D84" s="139"/>
      <c r="E84" s="139"/>
    </row>
    <row r="85" spans="1:5" s="62" customFormat="1" ht="20.100000000000001" customHeight="1" x14ac:dyDescent="0.2">
      <c r="A85" s="69" t="s">
        <v>239</v>
      </c>
      <c r="B85" s="73" t="s">
        <v>19</v>
      </c>
      <c r="C85" s="74">
        <v>60</v>
      </c>
      <c r="D85" s="65" t="s">
        <v>159</v>
      </c>
      <c r="E85" s="65">
        <v>8.11</v>
      </c>
    </row>
    <row r="86" spans="1:5" s="62" customFormat="1" ht="20.100000000000001" customHeight="1" x14ac:dyDescent="0.2">
      <c r="A86" s="69" t="s">
        <v>240</v>
      </c>
      <c r="B86" s="73" t="s">
        <v>107</v>
      </c>
      <c r="C86" s="74" t="s">
        <v>29</v>
      </c>
      <c r="D86" s="65" t="s">
        <v>159</v>
      </c>
      <c r="E86" s="65">
        <v>16.079999999999998</v>
      </c>
    </row>
    <row r="87" spans="1:5" s="62" customFormat="1" ht="20.100000000000001" customHeight="1" x14ac:dyDescent="0.2">
      <c r="A87" s="69" t="s">
        <v>241</v>
      </c>
      <c r="B87" s="73" t="s">
        <v>94</v>
      </c>
      <c r="C87" s="74">
        <v>106</v>
      </c>
      <c r="D87" s="65" t="s">
        <v>159</v>
      </c>
      <c r="E87" s="65">
        <v>100.22</v>
      </c>
    </row>
    <row r="88" spans="1:5" s="62" customFormat="1" ht="20.100000000000001" customHeight="1" x14ac:dyDescent="0.2">
      <c r="A88" s="69" t="s">
        <v>242</v>
      </c>
      <c r="B88" s="73" t="s">
        <v>39</v>
      </c>
      <c r="C88" s="74" t="s">
        <v>14</v>
      </c>
      <c r="D88" s="65" t="s">
        <v>159</v>
      </c>
      <c r="E88" s="65">
        <v>16.02</v>
      </c>
    </row>
    <row r="89" spans="1:5" s="62" customFormat="1" ht="20.100000000000001" customHeight="1" x14ac:dyDescent="0.2">
      <c r="A89" s="69" t="s">
        <v>243</v>
      </c>
      <c r="B89" s="73" t="s">
        <v>22</v>
      </c>
      <c r="C89" s="74" t="s">
        <v>143</v>
      </c>
      <c r="D89" s="65" t="s">
        <v>159</v>
      </c>
      <c r="E89" s="65">
        <v>2.86</v>
      </c>
    </row>
    <row r="90" spans="1:5" s="62" customFormat="1" ht="20.100000000000001" customHeight="1" x14ac:dyDescent="0.2">
      <c r="A90" s="69" t="s">
        <v>289</v>
      </c>
      <c r="B90" s="73" t="s">
        <v>40</v>
      </c>
      <c r="C90" s="74">
        <v>200</v>
      </c>
      <c r="D90" s="65" t="s">
        <v>159</v>
      </c>
      <c r="E90" s="65">
        <v>11.63</v>
      </c>
    </row>
    <row r="91" spans="1:5" s="62" customFormat="1" ht="20.100000000000001" customHeight="1" x14ac:dyDescent="0.2">
      <c r="A91" s="79" t="s">
        <v>244</v>
      </c>
      <c r="B91" s="138" t="s">
        <v>290</v>
      </c>
      <c r="C91" s="138"/>
      <c r="D91" s="59" t="s">
        <v>159</v>
      </c>
      <c r="E91" s="66">
        <v>154.53</v>
      </c>
    </row>
    <row r="92" spans="1:5" s="62" customFormat="1" ht="30" customHeight="1" x14ac:dyDescent="0.2">
      <c r="A92" s="78" t="s">
        <v>246</v>
      </c>
      <c r="B92" s="139" t="s">
        <v>291</v>
      </c>
      <c r="C92" s="139"/>
      <c r="D92" s="139"/>
      <c r="E92" s="139"/>
    </row>
    <row r="93" spans="1:5" s="62" customFormat="1" ht="20.100000000000001" customHeight="1" x14ac:dyDescent="0.2">
      <c r="A93" s="69" t="s">
        <v>248</v>
      </c>
      <c r="B93" s="73" t="s">
        <v>12</v>
      </c>
      <c r="C93" s="74">
        <v>60</v>
      </c>
      <c r="D93" s="65" t="s">
        <v>159</v>
      </c>
      <c r="E93" s="65">
        <v>9.1199999999999992</v>
      </c>
    </row>
    <row r="94" spans="1:5" s="62" customFormat="1" ht="20.100000000000001" customHeight="1" x14ac:dyDescent="0.2">
      <c r="A94" s="69" t="s">
        <v>249</v>
      </c>
      <c r="B94" s="73" t="s">
        <v>99</v>
      </c>
      <c r="C94" s="74" t="s">
        <v>79</v>
      </c>
      <c r="D94" s="65" t="s">
        <v>159</v>
      </c>
      <c r="E94" s="65">
        <v>24.91</v>
      </c>
    </row>
    <row r="95" spans="1:5" s="62" customFormat="1" ht="20.100000000000001" customHeight="1" x14ac:dyDescent="0.2">
      <c r="A95" s="69" t="s">
        <v>250</v>
      </c>
      <c r="B95" s="73" t="s">
        <v>152</v>
      </c>
      <c r="C95" s="74" t="s">
        <v>147</v>
      </c>
      <c r="D95" s="65" t="s">
        <v>159</v>
      </c>
      <c r="E95" s="65">
        <v>108.43</v>
      </c>
    </row>
    <row r="96" spans="1:5" s="62" customFormat="1" ht="20.100000000000001" customHeight="1" x14ac:dyDescent="0.2">
      <c r="A96" s="69" t="s">
        <v>292</v>
      </c>
      <c r="B96" s="73" t="s">
        <v>22</v>
      </c>
      <c r="C96" s="74" t="s">
        <v>87</v>
      </c>
      <c r="D96" s="65" t="s">
        <v>159</v>
      </c>
      <c r="E96" s="65">
        <v>3.12</v>
      </c>
    </row>
    <row r="97" spans="1:166" s="62" customFormat="1" ht="20.100000000000001" customHeight="1" x14ac:dyDescent="0.2">
      <c r="A97" s="69" t="s">
        <v>305</v>
      </c>
      <c r="B97" s="73" t="s">
        <v>31</v>
      </c>
      <c r="C97" s="74">
        <v>200</v>
      </c>
      <c r="D97" s="65" t="s">
        <v>159</v>
      </c>
      <c r="E97" s="65">
        <v>8.9499999999999993</v>
      </c>
    </row>
    <row r="98" spans="1:166" ht="20.100000000000001" customHeight="1" x14ac:dyDescent="0.2">
      <c r="A98" s="75"/>
      <c r="B98" s="5"/>
      <c r="C98" s="5"/>
      <c r="D98" s="6"/>
      <c r="E98" s="6"/>
      <c r="F98" s="15"/>
    </row>
    <row r="99" spans="1:166" ht="20.100000000000001" customHeight="1" x14ac:dyDescent="0.2"/>
    <row r="100" spans="1:166" ht="20.100000000000001" customHeight="1" x14ac:dyDescent="0.2">
      <c r="A100" s="148" t="s">
        <v>293</v>
      </c>
      <c r="B100" s="148"/>
      <c r="C100" s="84"/>
      <c r="D100" s="149" t="s">
        <v>294</v>
      </c>
      <c r="E100" s="149"/>
      <c r="F100" s="83"/>
      <c r="G100" s="83"/>
      <c r="H100" s="83"/>
      <c r="I100" s="83"/>
      <c r="J100" s="83"/>
      <c r="K100" s="83"/>
      <c r="L100" s="83"/>
      <c r="M100" s="83"/>
      <c r="N100" s="83"/>
      <c r="O100" s="83"/>
      <c r="P100" s="83"/>
      <c r="Q100" s="83"/>
      <c r="R100" s="83"/>
      <c r="S100" s="83"/>
      <c r="T100" s="83"/>
      <c r="U100" s="83"/>
      <c r="V100" s="83"/>
      <c r="W100" s="83"/>
      <c r="X100" s="83"/>
      <c r="Y100" s="83"/>
      <c r="Z100" s="83"/>
      <c r="AA100" s="83"/>
      <c r="AB100" s="83"/>
      <c r="AC100" s="83"/>
      <c r="AD100" s="83"/>
      <c r="AE100" s="83"/>
      <c r="AF100" s="83"/>
      <c r="AG100" s="83"/>
      <c r="AH100" s="83"/>
      <c r="AI100" s="83"/>
      <c r="AJ100" s="83"/>
      <c r="AK100" s="83"/>
      <c r="AL100" s="83"/>
      <c r="AM100" s="83"/>
      <c r="AN100" s="83"/>
      <c r="AO100" s="83"/>
      <c r="AP100" s="83"/>
      <c r="AQ100" s="83"/>
      <c r="AR100" s="83"/>
      <c r="AS100" s="83"/>
      <c r="AT100" s="83"/>
      <c r="AU100" s="83"/>
      <c r="AV100" s="83"/>
      <c r="AW100" s="83"/>
      <c r="AX100" s="83"/>
      <c r="AY100" s="83"/>
      <c r="AZ100" s="83"/>
      <c r="BA100" s="83"/>
      <c r="BB100" s="83"/>
      <c r="BC100" s="83"/>
      <c r="BD100" s="83"/>
      <c r="BE100" s="83"/>
      <c r="BF100" s="83"/>
      <c r="BG100" s="83"/>
      <c r="BH100" s="83"/>
      <c r="BI100" s="83"/>
      <c r="BJ100" s="83"/>
      <c r="BK100" s="83"/>
      <c r="BL100" s="83"/>
      <c r="BM100" s="83"/>
      <c r="BN100" s="83"/>
      <c r="BO100" s="83"/>
      <c r="BP100" s="83"/>
      <c r="BQ100" s="83"/>
      <c r="BR100" s="83"/>
      <c r="BS100" s="83"/>
      <c r="BT100" s="83"/>
      <c r="BU100" s="83"/>
      <c r="BV100" s="83"/>
      <c r="BW100" s="83"/>
      <c r="BX100" s="83"/>
      <c r="BY100" s="83"/>
      <c r="BZ100" s="83"/>
      <c r="CA100" s="83"/>
      <c r="CB100" s="83"/>
      <c r="CC100" s="83"/>
      <c r="CD100" s="83"/>
      <c r="CE100" s="83"/>
      <c r="CF100" s="83"/>
      <c r="CG100" s="83"/>
      <c r="CH100" s="83"/>
      <c r="CI100" s="83"/>
      <c r="CJ100" s="83"/>
      <c r="CK100" s="83"/>
      <c r="CL100" s="83"/>
      <c r="CM100" s="83"/>
      <c r="CN100" s="83"/>
      <c r="CO100" s="83"/>
      <c r="CP100" s="83"/>
      <c r="CQ100" s="83"/>
      <c r="CR100" s="83"/>
      <c r="CS100" s="83"/>
      <c r="CT100" s="83"/>
      <c r="CU100" s="83"/>
      <c r="CV100" s="83"/>
      <c r="CW100" s="83"/>
      <c r="CX100" s="83"/>
      <c r="CY100" s="83"/>
      <c r="CZ100" s="83"/>
      <c r="DA100" s="83"/>
      <c r="DB100" s="83"/>
      <c r="DC100" s="83"/>
      <c r="DD100" s="83"/>
      <c r="DE100" s="83"/>
      <c r="DF100" s="83"/>
      <c r="DG100" s="83"/>
      <c r="DH100" s="83"/>
      <c r="DI100" s="83"/>
      <c r="DJ100" s="83"/>
      <c r="DK100" s="83"/>
      <c r="DL100" s="83"/>
      <c r="DM100" s="83"/>
      <c r="DN100" s="83"/>
      <c r="DO100" s="83"/>
      <c r="DP100" s="83"/>
      <c r="DQ100" s="83"/>
      <c r="DR100" s="83"/>
      <c r="DS100" s="83"/>
      <c r="DT100" s="83"/>
      <c r="DU100" s="83"/>
      <c r="DV100" s="83"/>
      <c r="DW100" s="83"/>
      <c r="DX100" s="83"/>
      <c r="DY100" s="83"/>
      <c r="DZ100" s="83"/>
      <c r="EA100" s="83"/>
      <c r="EB100" s="83"/>
      <c r="EC100" s="83"/>
      <c r="ED100" s="83"/>
      <c r="EE100" s="83"/>
      <c r="EF100" s="83"/>
      <c r="EG100" s="83"/>
      <c r="EH100" s="83"/>
      <c r="EI100" s="83"/>
      <c r="EJ100" s="83"/>
      <c r="EK100" s="83"/>
      <c r="EL100" s="83"/>
      <c r="EM100" s="83"/>
      <c r="EN100" s="83"/>
      <c r="EO100" s="83"/>
      <c r="EP100" s="83"/>
      <c r="EQ100" s="83"/>
      <c r="ER100" s="83"/>
      <c r="ES100" s="83"/>
      <c r="ET100" s="83"/>
      <c r="EU100" s="83"/>
      <c r="EV100" s="83"/>
      <c r="EW100" s="83"/>
      <c r="EX100" s="83"/>
      <c r="EY100" s="83"/>
      <c r="EZ100" s="83"/>
      <c r="FA100" s="83"/>
      <c r="FB100" s="83"/>
      <c r="FC100" s="83"/>
      <c r="FD100" s="83"/>
      <c r="FE100" s="83"/>
      <c r="FF100" s="83"/>
      <c r="FG100" s="83"/>
      <c r="FH100" s="83"/>
      <c r="FI100" s="83"/>
      <c r="FJ100" s="83"/>
    </row>
  </sheetData>
  <mergeCells count="31">
    <mergeCell ref="A100:B100"/>
    <mergeCell ref="D100:E100"/>
    <mergeCell ref="B53:E53"/>
    <mergeCell ref="B60:C60"/>
    <mergeCell ref="B61:E61"/>
    <mergeCell ref="B67:C67"/>
    <mergeCell ref="B92:E92"/>
    <mergeCell ref="B83:C83"/>
    <mergeCell ref="B68:E68"/>
    <mergeCell ref="B91:C91"/>
    <mergeCell ref="B52:C52"/>
    <mergeCell ref="B84:E84"/>
    <mergeCell ref="B46:C46"/>
    <mergeCell ref="B76:E76"/>
    <mergeCell ref="B75:C75"/>
    <mergeCell ref="B47:E47"/>
    <mergeCell ref="B15:C15"/>
    <mergeCell ref="B39:E39"/>
    <mergeCell ref="B23:C23"/>
    <mergeCell ref="B16:E16"/>
    <mergeCell ref="B24:E24"/>
    <mergeCell ref="B31:C31"/>
    <mergeCell ref="B38:C38"/>
    <mergeCell ref="B32:E32"/>
    <mergeCell ref="B6:C6"/>
    <mergeCell ref="B7:C7"/>
    <mergeCell ref="B8:E8"/>
    <mergeCell ref="A1:E1"/>
    <mergeCell ref="A2:E2"/>
    <mergeCell ref="A3:E3"/>
    <mergeCell ref="B5:C5"/>
  </mergeCells>
  <phoneticPr fontId="11" type="noConversion"/>
  <printOptions horizontalCentered="1"/>
  <pageMargins left="0.59055118110236227" right="0.59055118110236227" top="0.74803149606299213" bottom="0.74803149606299213" header="0.31496062992125984" footer="0.31496062992125984"/>
  <pageSetup paperSize="9" scale="94" fitToHeight="7" orientation="portrait" verticalDpi="0" r:id="rId1"/>
  <rowBreaks count="2" manualBreakCount="2">
    <brk id="45" max="4" man="1"/>
    <brk id="66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8"/>
  <sheetViews>
    <sheetView view="pageBreakPreview" zoomScale="60" zoomScaleNormal="70" workbookViewId="0">
      <selection activeCell="A64" sqref="A64:H64"/>
    </sheetView>
  </sheetViews>
  <sheetFormatPr defaultRowHeight="15" x14ac:dyDescent="0.25"/>
  <cols>
    <col min="10" max="10" width="18.5703125" customWidth="1"/>
    <col min="11" max="11" width="9.140625" customWidth="1"/>
    <col min="20" max="20" width="17.5703125" customWidth="1"/>
  </cols>
  <sheetData>
    <row r="1" spans="1:20" ht="15.75" x14ac:dyDescent="0.25">
      <c r="A1" s="113" t="s">
        <v>56</v>
      </c>
      <c r="B1" s="113"/>
      <c r="C1" s="113"/>
      <c r="D1" s="49"/>
      <c r="E1" s="49"/>
      <c r="F1" s="49"/>
      <c r="G1" s="49"/>
      <c r="H1" s="49" t="s">
        <v>57</v>
      </c>
      <c r="I1" s="49"/>
      <c r="J1" s="49"/>
      <c r="K1" s="113" t="s">
        <v>56</v>
      </c>
      <c r="L1" s="113"/>
      <c r="M1" s="113"/>
      <c r="N1" s="49"/>
      <c r="O1" s="49"/>
      <c r="P1" s="49"/>
      <c r="Q1" s="49"/>
      <c r="R1" s="49" t="s">
        <v>57</v>
      </c>
      <c r="S1" s="49"/>
      <c r="T1" s="49"/>
    </row>
    <row r="2" spans="1:20" ht="15.75" x14ac:dyDescent="0.25">
      <c r="A2" s="51"/>
      <c r="B2" s="52"/>
      <c r="C2" s="51"/>
      <c r="D2" s="49"/>
      <c r="E2" s="49"/>
      <c r="F2" s="49"/>
      <c r="G2" s="49"/>
      <c r="H2" s="49"/>
      <c r="I2" s="49"/>
      <c r="J2" s="49"/>
      <c r="K2" s="51"/>
      <c r="L2" s="52"/>
      <c r="M2" s="51"/>
      <c r="N2" s="49"/>
      <c r="O2" s="49"/>
      <c r="P2" s="49"/>
      <c r="Q2" s="49"/>
      <c r="R2" s="49"/>
      <c r="S2" s="49"/>
      <c r="T2" s="49"/>
    </row>
    <row r="3" spans="1:20" ht="15.75" x14ac:dyDescent="0.25">
      <c r="A3" s="112" t="s">
        <v>58</v>
      </c>
      <c r="B3" s="112"/>
      <c r="C3" s="112"/>
      <c r="D3" s="49"/>
      <c r="E3" s="49"/>
      <c r="F3" s="49"/>
      <c r="G3" s="49"/>
      <c r="H3" s="49" t="s">
        <v>117</v>
      </c>
      <c r="I3" s="49"/>
      <c r="J3" s="49"/>
      <c r="K3" s="112" t="s">
        <v>58</v>
      </c>
      <c r="L3" s="112"/>
      <c r="M3" s="112"/>
      <c r="N3" s="49"/>
      <c r="O3" s="49"/>
      <c r="P3" s="49"/>
      <c r="Q3" s="49"/>
      <c r="R3" s="49" t="s">
        <v>117</v>
      </c>
      <c r="S3" s="49"/>
      <c r="T3" s="49"/>
    </row>
    <row r="4" spans="1:20" ht="15.75" x14ac:dyDescent="0.25">
      <c r="A4" s="112" t="s">
        <v>76</v>
      </c>
      <c r="B4" s="112"/>
      <c r="C4" s="112"/>
      <c r="D4" s="49"/>
      <c r="E4" s="49"/>
      <c r="F4" s="49"/>
      <c r="G4" s="49"/>
      <c r="H4" s="49" t="s">
        <v>59</v>
      </c>
      <c r="I4" s="49"/>
      <c r="J4" s="49"/>
      <c r="K4" s="112" t="s">
        <v>76</v>
      </c>
      <c r="L4" s="112"/>
      <c r="M4" s="112"/>
      <c r="N4" s="49"/>
      <c r="O4" s="49"/>
      <c r="P4" s="49"/>
      <c r="Q4" s="49"/>
      <c r="R4" s="49" t="s">
        <v>59</v>
      </c>
      <c r="S4" s="49"/>
      <c r="T4" s="49"/>
    </row>
    <row r="5" spans="1:20" ht="15.75" x14ac:dyDescent="0.25">
      <c r="A5" s="51"/>
      <c r="B5" s="53"/>
      <c r="C5" s="51"/>
      <c r="D5" s="49"/>
      <c r="E5" s="49"/>
      <c r="F5" s="49"/>
      <c r="G5" s="49"/>
      <c r="H5" s="49" t="s">
        <v>60</v>
      </c>
      <c r="I5" s="49"/>
      <c r="J5" s="49"/>
      <c r="K5" s="51"/>
      <c r="L5" s="53"/>
      <c r="M5" s="51"/>
      <c r="N5" s="49"/>
      <c r="O5" s="49"/>
      <c r="P5" s="49"/>
      <c r="Q5" s="49"/>
      <c r="R5" s="49" t="s">
        <v>60</v>
      </c>
      <c r="S5" s="49"/>
      <c r="T5" s="49"/>
    </row>
    <row r="6" spans="1:20" ht="15.75" x14ac:dyDescent="0.25">
      <c r="A6" s="51"/>
      <c r="B6" s="53"/>
      <c r="C6" s="51"/>
      <c r="D6" s="49"/>
      <c r="E6" s="49"/>
      <c r="F6" s="49"/>
      <c r="G6" s="49"/>
      <c r="H6" s="49"/>
      <c r="I6" s="49"/>
      <c r="J6" s="49"/>
      <c r="K6" s="51"/>
      <c r="L6" s="53"/>
      <c r="M6" s="51"/>
      <c r="N6" s="49"/>
      <c r="O6" s="49"/>
      <c r="P6" s="49"/>
      <c r="Q6" s="49"/>
      <c r="R6" s="49"/>
      <c r="S6" s="49"/>
      <c r="T6" s="49"/>
    </row>
    <row r="7" spans="1:20" ht="15.75" x14ac:dyDescent="0.25">
      <c r="A7" s="51"/>
      <c r="B7" s="53"/>
      <c r="C7" s="51"/>
      <c r="D7" s="49"/>
      <c r="E7" s="49"/>
      <c r="F7" s="49"/>
      <c r="G7" s="49"/>
      <c r="H7" s="49"/>
      <c r="I7" s="49"/>
      <c r="J7" s="49"/>
      <c r="K7" s="51"/>
      <c r="L7" s="53"/>
      <c r="M7" s="51"/>
      <c r="N7" s="49"/>
      <c r="O7" s="49"/>
      <c r="P7" s="49"/>
      <c r="Q7" s="49"/>
      <c r="R7" s="49"/>
      <c r="S7" s="49"/>
      <c r="T7" s="49"/>
    </row>
    <row r="8" spans="1:20" ht="15.75" x14ac:dyDescent="0.25">
      <c r="A8" s="51"/>
      <c r="B8" s="53"/>
      <c r="C8" s="51"/>
      <c r="D8" s="49"/>
      <c r="E8" s="49"/>
      <c r="F8" s="49"/>
      <c r="G8" s="49"/>
      <c r="H8" s="49"/>
      <c r="I8" s="49"/>
      <c r="J8" s="49"/>
      <c r="K8" s="51"/>
      <c r="L8" s="53"/>
      <c r="M8" s="51"/>
      <c r="N8" s="49"/>
      <c r="O8" s="49"/>
      <c r="P8" s="49"/>
      <c r="Q8" s="49"/>
      <c r="R8" s="49"/>
      <c r="S8" s="49"/>
      <c r="T8" s="49"/>
    </row>
    <row r="9" spans="1:20" ht="15.75" x14ac:dyDescent="0.25">
      <c r="A9" s="51" t="s">
        <v>77</v>
      </c>
      <c r="B9" s="51"/>
      <c r="C9" s="51"/>
      <c r="D9" s="49"/>
      <c r="E9" s="49"/>
      <c r="F9" s="49"/>
      <c r="G9" s="49"/>
      <c r="H9" s="49" t="s">
        <v>116</v>
      </c>
      <c r="I9" s="49"/>
      <c r="J9" s="49"/>
      <c r="K9" s="51" t="s">
        <v>77</v>
      </c>
      <c r="L9" s="51"/>
      <c r="M9" s="51"/>
      <c r="N9" s="49"/>
      <c r="O9" s="49"/>
      <c r="P9" s="49"/>
      <c r="Q9" s="49"/>
      <c r="R9" s="49" t="s">
        <v>116</v>
      </c>
      <c r="S9" s="49"/>
      <c r="T9" s="49"/>
    </row>
    <row r="10" spans="1:20" ht="15.75" x14ac:dyDescent="0.25">
      <c r="A10" s="49"/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</row>
    <row r="11" spans="1:20" ht="15.75" x14ac:dyDescent="0.25">
      <c r="A11" s="49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</row>
    <row r="19" spans="1:20" ht="18.75" x14ac:dyDescent="0.3">
      <c r="A19" s="111" t="s">
        <v>61</v>
      </c>
      <c r="B19" s="111"/>
      <c r="C19" s="111"/>
      <c r="D19" s="111"/>
      <c r="E19" s="111"/>
      <c r="F19" s="111"/>
      <c r="G19" s="111"/>
      <c r="H19" s="111"/>
      <c r="I19" s="111"/>
      <c r="J19" s="111"/>
      <c r="K19" s="111" t="s">
        <v>61</v>
      </c>
      <c r="L19" s="111"/>
      <c r="M19" s="111"/>
      <c r="N19" s="111"/>
      <c r="O19" s="111"/>
      <c r="P19" s="111"/>
      <c r="Q19" s="111"/>
      <c r="R19" s="111"/>
      <c r="S19" s="111"/>
      <c r="T19" s="111"/>
    </row>
    <row r="20" spans="1:20" ht="18.75" x14ac:dyDescent="0.3">
      <c r="A20" s="50"/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</row>
    <row r="21" spans="1:20" ht="18.75" x14ac:dyDescent="0.3">
      <c r="A21" s="111" t="s">
        <v>0</v>
      </c>
      <c r="B21" s="111"/>
      <c r="C21" s="111"/>
      <c r="D21" s="111"/>
      <c r="E21" s="111"/>
      <c r="F21" s="111"/>
      <c r="G21" s="111"/>
      <c r="H21" s="111"/>
      <c r="I21" s="111"/>
      <c r="J21" s="111"/>
      <c r="K21" s="111" t="s">
        <v>0</v>
      </c>
      <c r="L21" s="111"/>
      <c r="M21" s="111"/>
      <c r="N21" s="111"/>
      <c r="O21" s="111"/>
      <c r="P21" s="111"/>
      <c r="Q21" s="111"/>
      <c r="R21" s="111"/>
      <c r="S21" s="111"/>
      <c r="T21" s="111"/>
    </row>
    <row r="22" spans="1:20" ht="18.75" x14ac:dyDescent="0.3">
      <c r="A22" s="50"/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</row>
    <row r="23" spans="1:20" ht="18.75" x14ac:dyDescent="0.3">
      <c r="A23" s="50"/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</row>
    <row r="24" spans="1:20" ht="18.75" x14ac:dyDescent="0.3">
      <c r="A24" s="50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</row>
    <row r="25" spans="1:20" ht="18.75" x14ac:dyDescent="0.3">
      <c r="A25" s="111" t="s">
        <v>1</v>
      </c>
      <c r="B25" s="111"/>
      <c r="C25" s="111"/>
      <c r="D25" s="111"/>
      <c r="E25" s="111"/>
      <c r="F25" s="111"/>
      <c r="G25" s="111"/>
      <c r="H25" s="111"/>
      <c r="I25" s="111"/>
      <c r="J25" s="111"/>
      <c r="K25" s="111" t="s">
        <v>1</v>
      </c>
      <c r="L25" s="111"/>
      <c r="M25" s="111"/>
      <c r="N25" s="111"/>
      <c r="O25" s="111"/>
      <c r="P25" s="111"/>
      <c r="Q25" s="111"/>
      <c r="R25" s="111"/>
      <c r="S25" s="111"/>
      <c r="T25" s="111"/>
    </row>
    <row r="26" spans="1:20" ht="18.75" x14ac:dyDescent="0.3">
      <c r="A26" s="111" t="s">
        <v>78</v>
      </c>
      <c r="B26" s="111"/>
      <c r="C26" s="111"/>
      <c r="D26" s="111"/>
      <c r="E26" s="111"/>
      <c r="F26" s="111"/>
      <c r="G26" s="111"/>
      <c r="H26" s="111"/>
      <c r="I26" s="111"/>
      <c r="J26" s="111"/>
      <c r="K26" s="111" t="s">
        <v>113</v>
      </c>
      <c r="L26" s="111"/>
      <c r="M26" s="111"/>
      <c r="N26" s="111"/>
      <c r="O26" s="111"/>
      <c r="P26" s="111"/>
      <c r="Q26" s="111"/>
      <c r="R26" s="111"/>
      <c r="S26" s="111"/>
      <c r="T26" s="111"/>
    </row>
    <row r="27" spans="1:20" ht="18.75" x14ac:dyDescent="0.3">
      <c r="A27" s="50"/>
      <c r="B27" s="50"/>
      <c r="C27" s="50"/>
      <c r="D27" s="50"/>
      <c r="E27" s="50"/>
      <c r="F27" s="50"/>
      <c r="G27" s="50"/>
      <c r="H27" s="50"/>
      <c r="I27" s="50"/>
      <c r="J27" s="50"/>
      <c r="K27" s="111" t="s">
        <v>153</v>
      </c>
      <c r="L27" s="111"/>
      <c r="M27" s="111"/>
      <c r="N27" s="111"/>
      <c r="O27" s="111"/>
      <c r="P27" s="111"/>
      <c r="Q27" s="111"/>
      <c r="R27" s="111"/>
      <c r="S27" s="111"/>
      <c r="T27" s="111"/>
    </row>
    <row r="28" spans="1:20" ht="18.75" x14ac:dyDescent="0.3">
      <c r="A28" s="111" t="s">
        <v>153</v>
      </c>
      <c r="B28" s="111"/>
      <c r="C28" s="111"/>
      <c r="D28" s="111"/>
      <c r="E28" s="111"/>
      <c r="F28" s="111"/>
      <c r="G28" s="111"/>
      <c r="H28" s="111"/>
      <c r="I28" s="111"/>
      <c r="J28" s="111"/>
      <c r="K28" s="111"/>
      <c r="L28" s="111"/>
      <c r="M28" s="111"/>
      <c r="N28" s="111"/>
      <c r="O28" s="111"/>
      <c r="P28" s="111"/>
      <c r="Q28" s="111"/>
      <c r="R28" s="111"/>
      <c r="S28" s="111"/>
      <c r="T28" s="111"/>
    </row>
  </sheetData>
  <mergeCells count="16">
    <mergeCell ref="A4:C4"/>
    <mergeCell ref="K4:M4"/>
    <mergeCell ref="A1:C1"/>
    <mergeCell ref="K1:M1"/>
    <mergeCell ref="A3:C3"/>
    <mergeCell ref="K3:M3"/>
    <mergeCell ref="K27:T28"/>
    <mergeCell ref="A28:J28"/>
    <mergeCell ref="A19:J19"/>
    <mergeCell ref="K19:T19"/>
    <mergeCell ref="A21:J21"/>
    <mergeCell ref="K21:T21"/>
    <mergeCell ref="A25:J25"/>
    <mergeCell ref="K25:T25"/>
    <mergeCell ref="A26:J26"/>
    <mergeCell ref="K26:T26"/>
  </mergeCells>
  <phoneticPr fontId="11" type="noConversion"/>
  <pageMargins left="0.70866141732283472" right="0.70866141732283472" top="0.74803149606299213" bottom="0.74803149606299213" header="0.31496062992125984" footer="0.31496062992125984"/>
  <pageSetup paperSize="9" scale="85" fitToWidth="2" orientation="portrait" verticalDpi="0" r:id="rId1"/>
  <colBreaks count="1" manualBreakCount="1">
    <brk id="10" max="47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8"/>
  <sheetViews>
    <sheetView view="pageBreakPreview" zoomScale="60" zoomScaleNormal="70" workbookViewId="0">
      <selection activeCell="A64" sqref="A64:H64"/>
    </sheetView>
  </sheetViews>
  <sheetFormatPr defaultRowHeight="15" x14ac:dyDescent="0.25"/>
  <cols>
    <col min="10" max="10" width="18.5703125" customWidth="1"/>
    <col min="11" max="11" width="9.140625" customWidth="1"/>
    <col min="20" max="20" width="17.5703125" customWidth="1"/>
  </cols>
  <sheetData>
    <row r="1" spans="1:20" ht="15.75" x14ac:dyDescent="0.25">
      <c r="A1" s="113" t="s">
        <v>56</v>
      </c>
      <c r="B1" s="113"/>
      <c r="C1" s="113"/>
      <c r="D1" s="49"/>
      <c r="E1" s="49"/>
      <c r="F1" s="49"/>
      <c r="G1" s="49"/>
      <c r="H1" s="49" t="s">
        <v>57</v>
      </c>
      <c r="I1" s="49"/>
      <c r="J1" s="49"/>
      <c r="K1" s="113" t="s">
        <v>56</v>
      </c>
      <c r="L1" s="113"/>
      <c r="M1" s="113"/>
      <c r="N1" s="49"/>
      <c r="O1" s="49"/>
      <c r="P1" s="49"/>
      <c r="Q1" s="49"/>
      <c r="R1" s="49" t="s">
        <v>57</v>
      </c>
      <c r="S1" s="49"/>
      <c r="T1" s="49"/>
    </row>
    <row r="2" spans="1:20" ht="15.75" x14ac:dyDescent="0.25">
      <c r="A2" s="51"/>
      <c r="B2" s="52"/>
      <c r="C2" s="51"/>
      <c r="D2" s="49"/>
      <c r="E2" s="49"/>
      <c r="F2" s="49"/>
      <c r="G2" s="49"/>
      <c r="H2" s="49"/>
      <c r="I2" s="49"/>
      <c r="J2" s="49"/>
      <c r="K2" s="51"/>
      <c r="L2" s="52"/>
      <c r="M2" s="51"/>
      <c r="N2" s="49"/>
      <c r="O2" s="49"/>
      <c r="P2" s="49"/>
      <c r="Q2" s="49"/>
      <c r="R2" s="49"/>
      <c r="S2" s="49"/>
      <c r="T2" s="49"/>
    </row>
    <row r="3" spans="1:20" ht="15.75" x14ac:dyDescent="0.25">
      <c r="A3" s="112" t="s">
        <v>58</v>
      </c>
      <c r="B3" s="112"/>
      <c r="C3" s="112"/>
      <c r="D3" s="49"/>
      <c r="E3" s="49"/>
      <c r="F3" s="49"/>
      <c r="G3" s="49"/>
      <c r="H3" s="49" t="s">
        <v>117</v>
      </c>
      <c r="I3" s="49"/>
      <c r="J3" s="49"/>
      <c r="K3" s="112" t="s">
        <v>58</v>
      </c>
      <c r="L3" s="112"/>
      <c r="M3" s="112"/>
      <c r="N3" s="49"/>
      <c r="O3" s="49"/>
      <c r="P3" s="49"/>
      <c r="Q3" s="49"/>
      <c r="R3" s="49" t="s">
        <v>117</v>
      </c>
      <c r="S3" s="49"/>
      <c r="T3" s="49"/>
    </row>
    <row r="4" spans="1:20" ht="15.75" x14ac:dyDescent="0.25">
      <c r="A4" s="112" t="s">
        <v>63</v>
      </c>
      <c r="B4" s="112"/>
      <c r="C4" s="112"/>
      <c r="D4" s="49"/>
      <c r="E4" s="49"/>
      <c r="F4" s="49"/>
      <c r="G4" s="49"/>
      <c r="H4" s="49" t="s">
        <v>59</v>
      </c>
      <c r="I4" s="49"/>
      <c r="J4" s="49"/>
      <c r="K4" s="112" t="s">
        <v>63</v>
      </c>
      <c r="L4" s="112"/>
      <c r="M4" s="112"/>
      <c r="N4" s="49"/>
      <c r="O4" s="49"/>
      <c r="P4" s="49"/>
      <c r="Q4" s="49"/>
      <c r="R4" s="49" t="s">
        <v>59</v>
      </c>
      <c r="S4" s="49"/>
      <c r="T4" s="49"/>
    </row>
    <row r="5" spans="1:20" ht="15.75" x14ac:dyDescent="0.25">
      <c r="A5" s="51"/>
      <c r="B5" s="53"/>
      <c r="C5" s="51"/>
      <c r="D5" s="49"/>
      <c r="E5" s="49"/>
      <c r="F5" s="49"/>
      <c r="G5" s="49"/>
      <c r="H5" s="49" t="s">
        <v>60</v>
      </c>
      <c r="I5" s="49"/>
      <c r="J5" s="49"/>
      <c r="K5" s="51"/>
      <c r="L5" s="53"/>
      <c r="M5" s="51"/>
      <c r="N5" s="49"/>
      <c r="O5" s="49"/>
      <c r="P5" s="49"/>
      <c r="Q5" s="49"/>
      <c r="R5" s="49" t="s">
        <v>60</v>
      </c>
      <c r="S5" s="49"/>
      <c r="T5" s="49"/>
    </row>
    <row r="6" spans="1:20" ht="15.75" x14ac:dyDescent="0.25">
      <c r="A6" s="51"/>
      <c r="B6" s="53"/>
      <c r="C6" s="51"/>
      <c r="D6" s="49"/>
      <c r="E6" s="49"/>
      <c r="F6" s="49"/>
      <c r="G6" s="49"/>
      <c r="H6" s="49"/>
      <c r="I6" s="49"/>
      <c r="J6" s="49"/>
      <c r="K6" s="51"/>
      <c r="L6" s="53"/>
      <c r="M6" s="51"/>
      <c r="N6" s="49"/>
      <c r="O6" s="49"/>
      <c r="P6" s="49"/>
      <c r="Q6" s="49"/>
      <c r="R6" s="49"/>
      <c r="S6" s="49"/>
      <c r="T6" s="49"/>
    </row>
    <row r="7" spans="1:20" ht="15.75" x14ac:dyDescent="0.25">
      <c r="A7" s="51"/>
      <c r="B7" s="53"/>
      <c r="C7" s="51"/>
      <c r="D7" s="49"/>
      <c r="E7" s="49"/>
      <c r="F7" s="49"/>
      <c r="G7" s="49"/>
      <c r="H7" s="49"/>
      <c r="I7" s="49"/>
      <c r="J7" s="49"/>
      <c r="K7" s="51"/>
      <c r="L7" s="53"/>
      <c r="M7" s="51"/>
      <c r="N7" s="49"/>
      <c r="O7" s="49"/>
      <c r="P7" s="49"/>
      <c r="Q7" s="49"/>
      <c r="R7" s="49"/>
      <c r="S7" s="49"/>
      <c r="T7" s="49"/>
    </row>
    <row r="8" spans="1:20" ht="15.75" x14ac:dyDescent="0.25">
      <c r="A8" s="51"/>
      <c r="B8" s="53"/>
      <c r="C8" s="51"/>
      <c r="D8" s="49"/>
      <c r="E8" s="49"/>
      <c r="F8" s="49"/>
      <c r="G8" s="49"/>
      <c r="H8" s="49"/>
      <c r="I8" s="49"/>
      <c r="J8" s="49"/>
      <c r="K8" s="51"/>
      <c r="L8" s="53"/>
      <c r="M8" s="51"/>
      <c r="N8" s="49"/>
      <c r="O8" s="49"/>
      <c r="P8" s="49"/>
      <c r="Q8" s="49"/>
      <c r="R8" s="49"/>
      <c r="S8" s="49"/>
      <c r="T8" s="49"/>
    </row>
    <row r="9" spans="1:20" ht="15.75" x14ac:dyDescent="0.25">
      <c r="A9" s="51" t="s">
        <v>64</v>
      </c>
      <c r="B9" s="51"/>
      <c r="C9" s="51"/>
      <c r="D9" s="49"/>
      <c r="E9" s="49"/>
      <c r="F9" s="49"/>
      <c r="G9" s="49"/>
      <c r="H9" s="49" t="s">
        <v>116</v>
      </c>
      <c r="I9" s="49"/>
      <c r="J9" s="49"/>
      <c r="K9" s="51" t="s">
        <v>64</v>
      </c>
      <c r="L9" s="51"/>
      <c r="M9" s="51"/>
      <c r="N9" s="49"/>
      <c r="O9" s="49"/>
      <c r="P9" s="49"/>
      <c r="Q9" s="49"/>
      <c r="R9" s="49" t="s">
        <v>116</v>
      </c>
      <c r="S9" s="49"/>
      <c r="T9" s="49"/>
    </row>
    <row r="10" spans="1:20" ht="15.75" x14ac:dyDescent="0.25">
      <c r="A10" s="49"/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</row>
    <row r="11" spans="1:20" ht="15.75" x14ac:dyDescent="0.25">
      <c r="A11" s="49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</row>
    <row r="19" spans="1:20" ht="18.75" x14ac:dyDescent="0.3">
      <c r="A19" s="111" t="s">
        <v>61</v>
      </c>
      <c r="B19" s="111"/>
      <c r="C19" s="111"/>
      <c r="D19" s="111"/>
      <c r="E19" s="111"/>
      <c r="F19" s="111"/>
      <c r="G19" s="111"/>
      <c r="H19" s="111"/>
      <c r="I19" s="111"/>
      <c r="J19" s="111"/>
      <c r="K19" s="111" t="s">
        <v>61</v>
      </c>
      <c r="L19" s="111"/>
      <c r="M19" s="111"/>
      <c r="N19" s="111"/>
      <c r="O19" s="111"/>
      <c r="P19" s="111"/>
      <c r="Q19" s="111"/>
      <c r="R19" s="111"/>
      <c r="S19" s="111"/>
      <c r="T19" s="111"/>
    </row>
    <row r="20" spans="1:20" ht="18.75" x14ac:dyDescent="0.3">
      <c r="A20" s="50"/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</row>
    <row r="21" spans="1:20" ht="18.75" x14ac:dyDescent="0.3">
      <c r="A21" s="111" t="s">
        <v>0</v>
      </c>
      <c r="B21" s="111"/>
      <c r="C21" s="111"/>
      <c r="D21" s="111"/>
      <c r="E21" s="111"/>
      <c r="F21" s="111"/>
      <c r="G21" s="111"/>
      <c r="H21" s="111"/>
      <c r="I21" s="111"/>
      <c r="J21" s="111"/>
      <c r="K21" s="111" t="s">
        <v>0</v>
      </c>
      <c r="L21" s="111"/>
      <c r="M21" s="111"/>
      <c r="N21" s="111"/>
      <c r="O21" s="111"/>
      <c r="P21" s="111"/>
      <c r="Q21" s="111"/>
      <c r="R21" s="111"/>
      <c r="S21" s="111"/>
      <c r="T21" s="111"/>
    </row>
    <row r="22" spans="1:20" ht="18.75" x14ac:dyDescent="0.3">
      <c r="A22" s="50"/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</row>
    <row r="23" spans="1:20" ht="18.75" x14ac:dyDescent="0.3">
      <c r="A23" s="50"/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</row>
    <row r="24" spans="1:20" ht="18.75" x14ac:dyDescent="0.3">
      <c r="A24" s="50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</row>
    <row r="25" spans="1:20" ht="18.75" x14ac:dyDescent="0.3">
      <c r="A25" s="111" t="s">
        <v>1</v>
      </c>
      <c r="B25" s="111"/>
      <c r="C25" s="111"/>
      <c r="D25" s="111"/>
      <c r="E25" s="111"/>
      <c r="F25" s="111"/>
      <c r="G25" s="111"/>
      <c r="H25" s="111"/>
      <c r="I25" s="111"/>
      <c r="J25" s="111"/>
      <c r="K25" s="111" t="s">
        <v>1</v>
      </c>
      <c r="L25" s="111"/>
      <c r="M25" s="111"/>
      <c r="N25" s="111"/>
      <c r="O25" s="111"/>
      <c r="P25" s="111"/>
      <c r="Q25" s="111"/>
      <c r="R25" s="111"/>
      <c r="S25" s="111"/>
      <c r="T25" s="111"/>
    </row>
    <row r="26" spans="1:20" ht="18.75" x14ac:dyDescent="0.3">
      <c r="A26" s="111" t="s">
        <v>78</v>
      </c>
      <c r="B26" s="111"/>
      <c r="C26" s="111"/>
      <c r="D26" s="111"/>
      <c r="E26" s="111"/>
      <c r="F26" s="111"/>
      <c r="G26" s="111"/>
      <c r="H26" s="111"/>
      <c r="I26" s="111"/>
      <c r="J26" s="111"/>
      <c r="K26" s="111" t="s">
        <v>113</v>
      </c>
      <c r="L26" s="111"/>
      <c r="M26" s="111"/>
      <c r="N26" s="111"/>
      <c r="O26" s="111"/>
      <c r="P26" s="111"/>
      <c r="Q26" s="111"/>
      <c r="R26" s="111"/>
      <c r="S26" s="111"/>
      <c r="T26" s="111"/>
    </row>
    <row r="27" spans="1:20" ht="18.75" x14ac:dyDescent="0.3">
      <c r="A27" s="50"/>
      <c r="B27" s="50"/>
      <c r="C27" s="50"/>
      <c r="D27" s="50"/>
      <c r="E27" s="50"/>
      <c r="F27" s="50"/>
      <c r="G27" s="50"/>
      <c r="H27" s="50"/>
      <c r="I27" s="50"/>
      <c r="J27" s="50"/>
      <c r="K27" s="111" t="s">
        <v>153</v>
      </c>
      <c r="L27" s="111"/>
      <c r="M27" s="111"/>
      <c r="N27" s="111"/>
      <c r="O27" s="111"/>
      <c r="P27" s="111"/>
      <c r="Q27" s="111"/>
      <c r="R27" s="111"/>
      <c r="S27" s="111"/>
      <c r="T27" s="111"/>
    </row>
    <row r="28" spans="1:20" ht="18.75" x14ac:dyDescent="0.3">
      <c r="A28" s="111" t="s">
        <v>153</v>
      </c>
      <c r="B28" s="111"/>
      <c r="C28" s="111"/>
      <c r="D28" s="111"/>
      <c r="E28" s="111"/>
      <c r="F28" s="111"/>
      <c r="G28" s="111"/>
      <c r="H28" s="111"/>
      <c r="I28" s="111"/>
      <c r="J28" s="111"/>
      <c r="K28" s="111"/>
      <c r="L28" s="111"/>
      <c r="M28" s="111"/>
      <c r="N28" s="111"/>
      <c r="O28" s="111"/>
      <c r="P28" s="111"/>
      <c r="Q28" s="111"/>
      <c r="R28" s="111"/>
      <c r="S28" s="111"/>
      <c r="T28" s="111"/>
    </row>
  </sheetData>
  <mergeCells count="16">
    <mergeCell ref="A4:C4"/>
    <mergeCell ref="K4:M4"/>
    <mergeCell ref="A1:C1"/>
    <mergeCell ref="K1:M1"/>
    <mergeCell ref="A3:C3"/>
    <mergeCell ref="K3:M3"/>
    <mergeCell ref="K27:T28"/>
    <mergeCell ref="A28:J28"/>
    <mergeCell ref="A19:J19"/>
    <mergeCell ref="K19:T19"/>
    <mergeCell ref="A21:J21"/>
    <mergeCell ref="K21:T21"/>
    <mergeCell ref="A25:J25"/>
    <mergeCell ref="K25:T25"/>
    <mergeCell ref="A26:J26"/>
    <mergeCell ref="K26:T26"/>
  </mergeCells>
  <phoneticPr fontId="11" type="noConversion"/>
  <pageMargins left="0.70866141732283472" right="0.70866141732283472" top="0.74803149606299213" bottom="0.74803149606299213" header="0.31496062992125984" footer="0.31496062992125984"/>
  <pageSetup paperSize="9" scale="85" fitToWidth="2" orientation="portrait" verticalDpi="0" r:id="rId1"/>
  <colBreaks count="1" manualBreakCount="1">
    <brk id="10" max="47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8"/>
  <sheetViews>
    <sheetView view="pageBreakPreview" zoomScale="60" zoomScaleNormal="70" workbookViewId="0">
      <selection activeCell="A64" sqref="A64:H64"/>
    </sheetView>
  </sheetViews>
  <sheetFormatPr defaultRowHeight="15" x14ac:dyDescent="0.25"/>
  <cols>
    <col min="10" max="10" width="18.5703125" customWidth="1"/>
    <col min="11" max="11" width="9.140625" customWidth="1"/>
    <col min="20" max="20" width="17.5703125" customWidth="1"/>
  </cols>
  <sheetData>
    <row r="1" spans="1:20" ht="15.75" x14ac:dyDescent="0.25">
      <c r="A1" s="113" t="s">
        <v>56</v>
      </c>
      <c r="B1" s="113"/>
      <c r="C1" s="113"/>
      <c r="D1" s="49"/>
      <c r="E1" s="49"/>
      <c r="F1" s="49"/>
      <c r="G1" s="49"/>
      <c r="H1" s="49" t="s">
        <v>57</v>
      </c>
      <c r="I1" s="49"/>
      <c r="J1" s="49"/>
      <c r="K1" s="113" t="s">
        <v>56</v>
      </c>
      <c r="L1" s="113"/>
      <c r="M1" s="113"/>
      <c r="N1" s="49"/>
      <c r="O1" s="49"/>
      <c r="P1" s="49"/>
      <c r="Q1" s="49"/>
      <c r="R1" s="49" t="s">
        <v>57</v>
      </c>
      <c r="S1" s="49"/>
      <c r="T1" s="49"/>
    </row>
    <row r="2" spans="1:20" ht="15.75" x14ac:dyDescent="0.25">
      <c r="A2" s="51"/>
      <c r="B2" s="52"/>
      <c r="C2" s="51"/>
      <c r="D2" s="49"/>
      <c r="E2" s="49"/>
      <c r="F2" s="49"/>
      <c r="G2" s="49"/>
      <c r="H2" s="49"/>
      <c r="I2" s="49"/>
      <c r="J2" s="49"/>
      <c r="K2" s="51"/>
      <c r="L2" s="52"/>
      <c r="M2" s="51"/>
      <c r="N2" s="49"/>
      <c r="O2" s="49"/>
      <c r="P2" s="49"/>
      <c r="Q2" s="49"/>
      <c r="R2" s="49"/>
      <c r="S2" s="49"/>
      <c r="T2" s="49"/>
    </row>
    <row r="3" spans="1:20" ht="15.75" x14ac:dyDescent="0.25">
      <c r="A3" s="112" t="s">
        <v>58</v>
      </c>
      <c r="B3" s="112"/>
      <c r="C3" s="112"/>
      <c r="D3" s="49"/>
      <c r="E3" s="49"/>
      <c r="F3" s="49"/>
      <c r="G3" s="49"/>
      <c r="H3" s="49" t="s">
        <v>117</v>
      </c>
      <c r="I3" s="49"/>
      <c r="J3" s="49"/>
      <c r="K3" s="112" t="s">
        <v>58</v>
      </c>
      <c r="L3" s="112"/>
      <c r="M3" s="112"/>
      <c r="N3" s="49"/>
      <c r="O3" s="49"/>
      <c r="P3" s="49"/>
      <c r="Q3" s="49"/>
      <c r="R3" s="49" t="s">
        <v>117</v>
      </c>
      <c r="S3" s="49"/>
      <c r="T3" s="49"/>
    </row>
    <row r="4" spans="1:20" ht="15.75" x14ac:dyDescent="0.25">
      <c r="A4" s="112" t="s">
        <v>65</v>
      </c>
      <c r="B4" s="112"/>
      <c r="C4" s="112"/>
      <c r="D4" s="49"/>
      <c r="E4" s="49"/>
      <c r="F4" s="49"/>
      <c r="G4" s="49"/>
      <c r="H4" s="49" t="s">
        <v>59</v>
      </c>
      <c r="I4" s="49"/>
      <c r="J4" s="49"/>
      <c r="K4" s="112" t="s">
        <v>65</v>
      </c>
      <c r="L4" s="112"/>
      <c r="M4" s="112"/>
      <c r="N4" s="49"/>
      <c r="O4" s="49"/>
      <c r="P4" s="49"/>
      <c r="Q4" s="49"/>
      <c r="R4" s="49" t="s">
        <v>59</v>
      </c>
      <c r="S4" s="49"/>
      <c r="T4" s="49"/>
    </row>
    <row r="5" spans="1:20" ht="15.75" x14ac:dyDescent="0.25">
      <c r="A5" s="51"/>
      <c r="B5" s="53"/>
      <c r="C5" s="51"/>
      <c r="D5" s="49"/>
      <c r="E5" s="49"/>
      <c r="F5" s="49"/>
      <c r="G5" s="49"/>
      <c r="H5" s="49" t="s">
        <v>60</v>
      </c>
      <c r="I5" s="49"/>
      <c r="J5" s="49"/>
      <c r="K5" s="51"/>
      <c r="L5" s="53"/>
      <c r="M5" s="51"/>
      <c r="N5" s="49"/>
      <c r="O5" s="49"/>
      <c r="P5" s="49"/>
      <c r="Q5" s="49"/>
      <c r="R5" s="49" t="s">
        <v>60</v>
      </c>
      <c r="S5" s="49"/>
      <c r="T5" s="49"/>
    </row>
    <row r="6" spans="1:20" ht="15.75" x14ac:dyDescent="0.25">
      <c r="A6" s="51"/>
      <c r="B6" s="53"/>
      <c r="C6" s="51"/>
      <c r="D6" s="49"/>
      <c r="E6" s="49"/>
      <c r="F6" s="49"/>
      <c r="G6" s="49"/>
      <c r="H6" s="49"/>
      <c r="I6" s="49"/>
      <c r="J6" s="49"/>
      <c r="K6" s="51"/>
      <c r="L6" s="53"/>
      <c r="M6" s="51"/>
      <c r="N6" s="49"/>
      <c r="O6" s="49"/>
      <c r="P6" s="49"/>
      <c r="Q6" s="49"/>
      <c r="R6" s="49"/>
      <c r="S6" s="49"/>
      <c r="T6" s="49"/>
    </row>
    <row r="7" spans="1:20" ht="15.75" x14ac:dyDescent="0.25">
      <c r="A7" s="51"/>
      <c r="B7" s="53"/>
      <c r="C7" s="51"/>
      <c r="D7" s="49"/>
      <c r="E7" s="49"/>
      <c r="F7" s="49"/>
      <c r="G7" s="49"/>
      <c r="H7" s="49"/>
      <c r="I7" s="49"/>
      <c r="J7" s="49"/>
      <c r="K7" s="51"/>
      <c r="L7" s="53"/>
      <c r="M7" s="51"/>
      <c r="N7" s="49"/>
      <c r="O7" s="49"/>
      <c r="P7" s="49"/>
      <c r="Q7" s="49"/>
      <c r="R7" s="49"/>
      <c r="S7" s="49"/>
      <c r="T7" s="49"/>
    </row>
    <row r="8" spans="1:20" ht="15.75" x14ac:dyDescent="0.25">
      <c r="A8" s="51"/>
      <c r="B8" s="53"/>
      <c r="C8" s="51"/>
      <c r="D8" s="49"/>
      <c r="E8" s="49"/>
      <c r="F8" s="49"/>
      <c r="G8" s="49"/>
      <c r="H8" s="49"/>
      <c r="I8" s="49"/>
      <c r="J8" s="49"/>
      <c r="K8" s="51"/>
      <c r="L8" s="53"/>
      <c r="M8" s="51"/>
      <c r="N8" s="49"/>
      <c r="O8" s="49"/>
      <c r="P8" s="49"/>
      <c r="Q8" s="49"/>
      <c r="R8" s="49"/>
      <c r="S8" s="49"/>
      <c r="T8" s="49"/>
    </row>
    <row r="9" spans="1:20" ht="15.75" x14ac:dyDescent="0.25">
      <c r="A9" s="51" t="s">
        <v>119</v>
      </c>
      <c r="B9" s="51"/>
      <c r="C9" s="51"/>
      <c r="D9" s="49"/>
      <c r="E9" s="49"/>
      <c r="F9" s="49"/>
      <c r="G9" s="49"/>
      <c r="H9" s="49" t="s">
        <v>116</v>
      </c>
      <c r="I9" s="49"/>
      <c r="J9" s="49"/>
      <c r="K9" s="51" t="s">
        <v>119</v>
      </c>
      <c r="L9" s="51"/>
      <c r="M9" s="51"/>
      <c r="N9" s="49"/>
      <c r="O9" s="49"/>
      <c r="P9" s="49"/>
      <c r="Q9" s="49"/>
      <c r="R9" s="49" t="s">
        <v>116</v>
      </c>
      <c r="S9" s="49"/>
      <c r="T9" s="49"/>
    </row>
    <row r="10" spans="1:20" ht="15.75" x14ac:dyDescent="0.25">
      <c r="A10" s="49"/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</row>
    <row r="11" spans="1:20" ht="15.75" x14ac:dyDescent="0.25">
      <c r="A11" s="49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</row>
    <row r="19" spans="1:20" ht="18.75" x14ac:dyDescent="0.3">
      <c r="A19" s="111" t="s">
        <v>61</v>
      </c>
      <c r="B19" s="111"/>
      <c r="C19" s="111"/>
      <c r="D19" s="111"/>
      <c r="E19" s="111"/>
      <c r="F19" s="111"/>
      <c r="G19" s="111"/>
      <c r="H19" s="111"/>
      <c r="I19" s="111"/>
      <c r="J19" s="111"/>
      <c r="K19" s="111" t="s">
        <v>61</v>
      </c>
      <c r="L19" s="111"/>
      <c r="M19" s="111"/>
      <c r="N19" s="111"/>
      <c r="O19" s="111"/>
      <c r="P19" s="111"/>
      <c r="Q19" s="111"/>
      <c r="R19" s="111"/>
      <c r="S19" s="111"/>
      <c r="T19" s="111"/>
    </row>
    <row r="20" spans="1:20" ht="18.75" x14ac:dyDescent="0.3">
      <c r="A20" s="50"/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</row>
    <row r="21" spans="1:20" ht="18.75" x14ac:dyDescent="0.3">
      <c r="A21" s="111" t="s">
        <v>0</v>
      </c>
      <c r="B21" s="111"/>
      <c r="C21" s="111"/>
      <c r="D21" s="111"/>
      <c r="E21" s="111"/>
      <c r="F21" s="111"/>
      <c r="G21" s="111"/>
      <c r="H21" s="111"/>
      <c r="I21" s="111"/>
      <c r="J21" s="111"/>
      <c r="K21" s="111" t="s">
        <v>0</v>
      </c>
      <c r="L21" s="111"/>
      <c r="M21" s="111"/>
      <c r="N21" s="111"/>
      <c r="O21" s="111"/>
      <c r="P21" s="111"/>
      <c r="Q21" s="111"/>
      <c r="R21" s="111"/>
      <c r="S21" s="111"/>
      <c r="T21" s="111"/>
    </row>
    <row r="22" spans="1:20" ht="18.75" x14ac:dyDescent="0.3">
      <c r="A22" s="50"/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</row>
    <row r="23" spans="1:20" ht="18.75" x14ac:dyDescent="0.3">
      <c r="A23" s="50"/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</row>
    <row r="24" spans="1:20" ht="18.75" x14ac:dyDescent="0.3">
      <c r="A24" s="50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</row>
    <row r="25" spans="1:20" ht="18.75" x14ac:dyDescent="0.3">
      <c r="A25" s="111" t="s">
        <v>1</v>
      </c>
      <c r="B25" s="111"/>
      <c r="C25" s="111"/>
      <c r="D25" s="111"/>
      <c r="E25" s="111"/>
      <c r="F25" s="111"/>
      <c r="G25" s="111"/>
      <c r="H25" s="111"/>
      <c r="I25" s="111"/>
      <c r="J25" s="111"/>
      <c r="K25" s="111" t="s">
        <v>1</v>
      </c>
      <c r="L25" s="111"/>
      <c r="M25" s="111"/>
      <c r="N25" s="111"/>
      <c r="O25" s="111"/>
      <c r="P25" s="111"/>
      <c r="Q25" s="111"/>
      <c r="R25" s="111"/>
      <c r="S25" s="111"/>
      <c r="T25" s="111"/>
    </row>
    <row r="26" spans="1:20" ht="18.75" x14ac:dyDescent="0.3">
      <c r="A26" s="111" t="s">
        <v>78</v>
      </c>
      <c r="B26" s="111"/>
      <c r="C26" s="111"/>
      <c r="D26" s="111"/>
      <c r="E26" s="111"/>
      <c r="F26" s="111"/>
      <c r="G26" s="111"/>
      <c r="H26" s="111"/>
      <c r="I26" s="111"/>
      <c r="J26" s="111"/>
      <c r="K26" s="111" t="s">
        <v>113</v>
      </c>
      <c r="L26" s="111"/>
      <c r="M26" s="111"/>
      <c r="N26" s="111"/>
      <c r="O26" s="111"/>
      <c r="P26" s="111"/>
      <c r="Q26" s="111"/>
      <c r="R26" s="111"/>
      <c r="S26" s="111"/>
      <c r="T26" s="111"/>
    </row>
    <row r="27" spans="1:20" ht="18.75" x14ac:dyDescent="0.3">
      <c r="A27" s="50"/>
      <c r="B27" s="50"/>
      <c r="C27" s="50"/>
      <c r="D27" s="50"/>
      <c r="E27" s="50"/>
      <c r="F27" s="50"/>
      <c r="G27" s="50"/>
      <c r="H27" s="50"/>
      <c r="I27" s="50"/>
      <c r="J27" s="50"/>
      <c r="K27" s="111" t="s">
        <v>153</v>
      </c>
      <c r="L27" s="111"/>
      <c r="M27" s="111"/>
      <c r="N27" s="111"/>
      <c r="O27" s="111"/>
      <c r="P27" s="111"/>
      <c r="Q27" s="111"/>
      <c r="R27" s="111"/>
      <c r="S27" s="111"/>
      <c r="T27" s="111"/>
    </row>
    <row r="28" spans="1:20" ht="18.75" x14ac:dyDescent="0.3">
      <c r="A28" s="111" t="s">
        <v>153</v>
      </c>
      <c r="B28" s="111"/>
      <c r="C28" s="111"/>
      <c r="D28" s="111"/>
      <c r="E28" s="111"/>
      <c r="F28" s="111"/>
      <c r="G28" s="111"/>
      <c r="H28" s="111"/>
      <c r="I28" s="111"/>
      <c r="J28" s="111"/>
      <c r="K28" s="111"/>
      <c r="L28" s="111"/>
      <c r="M28" s="111"/>
      <c r="N28" s="111"/>
      <c r="O28" s="111"/>
      <c r="P28" s="111"/>
      <c r="Q28" s="111"/>
      <c r="R28" s="111"/>
      <c r="S28" s="111"/>
      <c r="T28" s="111"/>
    </row>
  </sheetData>
  <mergeCells count="16">
    <mergeCell ref="A4:C4"/>
    <mergeCell ref="K4:M4"/>
    <mergeCell ref="A1:C1"/>
    <mergeCell ref="K1:M1"/>
    <mergeCell ref="A3:C3"/>
    <mergeCell ref="K3:M3"/>
    <mergeCell ref="K27:T28"/>
    <mergeCell ref="A28:J28"/>
    <mergeCell ref="A19:J19"/>
    <mergeCell ref="K19:T19"/>
    <mergeCell ref="A21:J21"/>
    <mergeCell ref="K21:T21"/>
    <mergeCell ref="A25:J25"/>
    <mergeCell ref="K25:T25"/>
    <mergeCell ref="A26:J26"/>
    <mergeCell ref="K26:T26"/>
  </mergeCells>
  <phoneticPr fontId="11" type="noConversion"/>
  <pageMargins left="0.70866141732283472" right="0.70866141732283472" top="0.74803149606299213" bottom="0.74803149606299213" header="0.31496062992125984" footer="0.31496062992125984"/>
  <pageSetup paperSize="9" scale="85" fitToWidth="2" orientation="portrait" verticalDpi="0" r:id="rId1"/>
  <colBreaks count="1" manualBreakCount="1">
    <brk id="10" max="47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8"/>
  <sheetViews>
    <sheetView view="pageBreakPreview" zoomScale="60" zoomScaleNormal="70" workbookViewId="0">
      <selection activeCell="A64" sqref="A64:H64"/>
    </sheetView>
  </sheetViews>
  <sheetFormatPr defaultRowHeight="15" x14ac:dyDescent="0.25"/>
  <cols>
    <col min="10" max="10" width="18.5703125" customWidth="1"/>
    <col min="20" max="20" width="17.5703125" customWidth="1"/>
  </cols>
  <sheetData>
    <row r="1" spans="1:20" ht="15.75" x14ac:dyDescent="0.25">
      <c r="A1" s="113" t="s">
        <v>56</v>
      </c>
      <c r="B1" s="113"/>
      <c r="C1" s="113"/>
      <c r="D1" s="49"/>
      <c r="E1" s="49"/>
      <c r="F1" s="49"/>
      <c r="G1" s="49"/>
      <c r="H1" s="49" t="s">
        <v>57</v>
      </c>
      <c r="I1" s="49"/>
      <c r="J1" s="49"/>
      <c r="K1" s="113" t="s">
        <v>56</v>
      </c>
      <c r="L1" s="113"/>
      <c r="M1" s="113"/>
      <c r="N1" s="49"/>
      <c r="O1" s="49"/>
      <c r="P1" s="49"/>
      <c r="Q1" s="49"/>
      <c r="R1" s="49" t="s">
        <v>57</v>
      </c>
      <c r="S1" s="49"/>
      <c r="T1" s="49"/>
    </row>
    <row r="2" spans="1:20" ht="15.75" x14ac:dyDescent="0.25">
      <c r="A2" s="51"/>
      <c r="B2" s="52"/>
      <c r="C2" s="51"/>
      <c r="D2" s="49"/>
      <c r="E2" s="49"/>
      <c r="F2" s="49"/>
      <c r="G2" s="49"/>
      <c r="H2" s="49"/>
      <c r="I2" s="49"/>
      <c r="J2" s="49"/>
      <c r="K2" s="51"/>
      <c r="L2" s="52"/>
      <c r="M2" s="51"/>
      <c r="N2" s="49"/>
      <c r="O2" s="49"/>
      <c r="P2" s="49"/>
      <c r="Q2" s="49"/>
      <c r="R2" s="49"/>
      <c r="S2" s="49"/>
      <c r="T2" s="49"/>
    </row>
    <row r="3" spans="1:20" ht="15.75" x14ac:dyDescent="0.25">
      <c r="A3" s="112" t="s">
        <v>58</v>
      </c>
      <c r="B3" s="112"/>
      <c r="C3" s="112"/>
      <c r="D3" s="49"/>
      <c r="E3" s="49"/>
      <c r="F3" s="49"/>
      <c r="G3" s="49"/>
      <c r="H3" s="49" t="s">
        <v>117</v>
      </c>
      <c r="I3" s="49"/>
      <c r="J3" s="49"/>
      <c r="K3" s="112" t="s">
        <v>58</v>
      </c>
      <c r="L3" s="112"/>
      <c r="M3" s="112"/>
      <c r="N3" s="49"/>
      <c r="O3" s="49"/>
      <c r="P3" s="49"/>
      <c r="Q3" s="49"/>
      <c r="R3" s="49" t="s">
        <v>117</v>
      </c>
      <c r="S3" s="49"/>
      <c r="T3" s="49"/>
    </row>
    <row r="4" spans="1:20" ht="15.75" x14ac:dyDescent="0.25">
      <c r="A4" s="112" t="s">
        <v>66</v>
      </c>
      <c r="B4" s="112"/>
      <c r="C4" s="112"/>
      <c r="D4" s="49"/>
      <c r="E4" s="49"/>
      <c r="F4" s="49"/>
      <c r="G4" s="49"/>
      <c r="H4" s="49" t="s">
        <v>59</v>
      </c>
      <c r="I4" s="49"/>
      <c r="J4" s="49"/>
      <c r="K4" s="112" t="s">
        <v>66</v>
      </c>
      <c r="L4" s="112"/>
      <c r="M4" s="112"/>
      <c r="N4" s="49"/>
      <c r="O4" s="49"/>
      <c r="P4" s="49"/>
      <c r="Q4" s="49"/>
      <c r="R4" s="49" t="s">
        <v>59</v>
      </c>
      <c r="S4" s="49"/>
      <c r="T4" s="49"/>
    </row>
    <row r="5" spans="1:20" ht="15.75" x14ac:dyDescent="0.25">
      <c r="A5" s="51"/>
      <c r="B5" s="53"/>
      <c r="C5" s="51"/>
      <c r="D5" s="49"/>
      <c r="E5" s="49"/>
      <c r="F5" s="49"/>
      <c r="G5" s="49"/>
      <c r="H5" s="49" t="s">
        <v>60</v>
      </c>
      <c r="I5" s="49"/>
      <c r="J5" s="49"/>
      <c r="K5" s="51"/>
      <c r="L5" s="53"/>
      <c r="M5" s="51"/>
      <c r="N5" s="49"/>
      <c r="O5" s="49"/>
      <c r="P5" s="49"/>
      <c r="Q5" s="49"/>
      <c r="R5" s="49" t="s">
        <v>60</v>
      </c>
      <c r="S5" s="49"/>
      <c r="T5" s="49"/>
    </row>
    <row r="6" spans="1:20" ht="15.75" x14ac:dyDescent="0.25">
      <c r="A6" s="51"/>
      <c r="B6" s="53"/>
      <c r="C6" s="51"/>
      <c r="D6" s="49"/>
      <c r="E6" s="49"/>
      <c r="F6" s="49"/>
      <c r="G6" s="49"/>
      <c r="H6" s="49"/>
      <c r="I6" s="49"/>
      <c r="J6" s="49"/>
      <c r="K6" s="51"/>
      <c r="L6" s="53"/>
      <c r="M6" s="51"/>
      <c r="N6" s="49"/>
      <c r="O6" s="49"/>
      <c r="P6" s="49"/>
      <c r="Q6" s="49"/>
      <c r="R6" s="49"/>
      <c r="S6" s="49"/>
      <c r="T6" s="49"/>
    </row>
    <row r="7" spans="1:20" ht="15.75" x14ac:dyDescent="0.25">
      <c r="A7" s="51"/>
      <c r="B7" s="53"/>
      <c r="C7" s="51"/>
      <c r="D7" s="49"/>
      <c r="E7" s="49"/>
      <c r="F7" s="49"/>
      <c r="G7" s="49"/>
      <c r="H7" s="49"/>
      <c r="I7" s="49"/>
      <c r="J7" s="49"/>
      <c r="K7" s="51"/>
      <c r="L7" s="53"/>
      <c r="M7" s="51"/>
      <c r="N7" s="49"/>
      <c r="O7" s="49"/>
      <c r="P7" s="49"/>
      <c r="Q7" s="49"/>
      <c r="R7" s="49"/>
      <c r="S7" s="49"/>
      <c r="T7" s="49"/>
    </row>
    <row r="8" spans="1:20" ht="15.75" x14ac:dyDescent="0.25">
      <c r="A8" s="51"/>
      <c r="B8" s="53"/>
      <c r="C8" s="51"/>
      <c r="D8" s="49"/>
      <c r="E8" s="49"/>
      <c r="F8" s="49"/>
      <c r="G8" s="49"/>
      <c r="H8" s="49"/>
      <c r="I8" s="49"/>
      <c r="J8" s="49"/>
      <c r="K8" s="51"/>
      <c r="L8" s="53"/>
      <c r="M8" s="51"/>
      <c r="N8" s="49"/>
      <c r="O8" s="49"/>
      <c r="P8" s="49"/>
      <c r="Q8" s="49"/>
      <c r="R8" s="49"/>
      <c r="S8" s="49"/>
      <c r="T8" s="49"/>
    </row>
    <row r="9" spans="1:20" ht="15.75" x14ac:dyDescent="0.25">
      <c r="A9" s="51" t="s">
        <v>67</v>
      </c>
      <c r="B9" s="51"/>
      <c r="C9" s="51"/>
      <c r="D9" s="49"/>
      <c r="E9" s="49"/>
      <c r="F9" s="49"/>
      <c r="G9" s="49"/>
      <c r="H9" s="49" t="s">
        <v>116</v>
      </c>
      <c r="I9" s="49"/>
      <c r="J9" s="49"/>
      <c r="K9" s="51" t="s">
        <v>67</v>
      </c>
      <c r="L9" s="51"/>
      <c r="M9" s="51"/>
      <c r="N9" s="49"/>
      <c r="O9" s="49"/>
      <c r="P9" s="49"/>
      <c r="Q9" s="49"/>
      <c r="R9" s="49" t="s">
        <v>116</v>
      </c>
      <c r="S9" s="49"/>
      <c r="T9" s="49"/>
    </row>
    <row r="10" spans="1:20" ht="15.75" x14ac:dyDescent="0.25">
      <c r="A10" s="49"/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</row>
    <row r="11" spans="1:20" ht="15.75" x14ac:dyDescent="0.25">
      <c r="A11" s="49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</row>
    <row r="19" spans="1:20" ht="18.75" x14ac:dyDescent="0.3">
      <c r="A19" s="111" t="s">
        <v>61</v>
      </c>
      <c r="B19" s="111"/>
      <c r="C19" s="111"/>
      <c r="D19" s="111"/>
      <c r="E19" s="111"/>
      <c r="F19" s="111"/>
      <c r="G19" s="111"/>
      <c r="H19" s="111"/>
      <c r="I19" s="111"/>
      <c r="J19" s="111"/>
      <c r="K19" s="111" t="s">
        <v>61</v>
      </c>
      <c r="L19" s="111"/>
      <c r="M19" s="111"/>
      <c r="N19" s="111"/>
      <c r="O19" s="111"/>
      <c r="P19" s="111"/>
      <c r="Q19" s="111"/>
      <c r="R19" s="111"/>
      <c r="S19" s="111"/>
      <c r="T19" s="111"/>
    </row>
    <row r="20" spans="1:20" ht="18.75" x14ac:dyDescent="0.3">
      <c r="A20" s="50"/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</row>
    <row r="21" spans="1:20" ht="18.75" x14ac:dyDescent="0.3">
      <c r="A21" s="111" t="s">
        <v>0</v>
      </c>
      <c r="B21" s="111"/>
      <c r="C21" s="111"/>
      <c r="D21" s="111"/>
      <c r="E21" s="111"/>
      <c r="F21" s="111"/>
      <c r="G21" s="111"/>
      <c r="H21" s="111"/>
      <c r="I21" s="111"/>
      <c r="J21" s="111"/>
      <c r="K21" s="111" t="s">
        <v>0</v>
      </c>
      <c r="L21" s="111"/>
      <c r="M21" s="111"/>
      <c r="N21" s="111"/>
      <c r="O21" s="111"/>
      <c r="P21" s="111"/>
      <c r="Q21" s="111"/>
      <c r="R21" s="111"/>
      <c r="S21" s="111"/>
      <c r="T21" s="111"/>
    </row>
    <row r="22" spans="1:20" ht="18.75" x14ac:dyDescent="0.3">
      <c r="A22" s="50"/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</row>
    <row r="23" spans="1:20" ht="18.75" x14ac:dyDescent="0.3">
      <c r="A23" s="50"/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</row>
    <row r="24" spans="1:20" ht="18.75" x14ac:dyDescent="0.3">
      <c r="A24" s="50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</row>
    <row r="25" spans="1:20" ht="18.75" x14ac:dyDescent="0.3">
      <c r="A25" s="111" t="s">
        <v>1</v>
      </c>
      <c r="B25" s="111"/>
      <c r="C25" s="111"/>
      <c r="D25" s="111"/>
      <c r="E25" s="111"/>
      <c r="F25" s="111"/>
      <c r="G25" s="111"/>
      <c r="H25" s="111"/>
      <c r="I25" s="111"/>
      <c r="J25" s="111"/>
      <c r="K25" s="111" t="s">
        <v>1</v>
      </c>
      <c r="L25" s="111"/>
      <c r="M25" s="111"/>
      <c r="N25" s="111"/>
      <c r="O25" s="111"/>
      <c r="P25" s="111"/>
      <c r="Q25" s="111"/>
      <c r="R25" s="111"/>
      <c r="S25" s="111"/>
      <c r="T25" s="111"/>
    </row>
    <row r="26" spans="1:20" ht="18.75" x14ac:dyDescent="0.3">
      <c r="A26" s="111" t="s">
        <v>78</v>
      </c>
      <c r="B26" s="111"/>
      <c r="C26" s="111"/>
      <c r="D26" s="111"/>
      <c r="E26" s="111"/>
      <c r="F26" s="111"/>
      <c r="G26" s="111"/>
      <c r="H26" s="111"/>
      <c r="I26" s="111"/>
      <c r="J26" s="111"/>
      <c r="K26" s="111" t="s">
        <v>113</v>
      </c>
      <c r="L26" s="111"/>
      <c r="M26" s="111"/>
      <c r="N26" s="111"/>
      <c r="O26" s="111"/>
      <c r="P26" s="111"/>
      <c r="Q26" s="111"/>
      <c r="R26" s="111"/>
      <c r="S26" s="111"/>
      <c r="T26" s="111"/>
    </row>
    <row r="27" spans="1:20" ht="18.75" x14ac:dyDescent="0.3">
      <c r="A27" s="50"/>
      <c r="B27" s="50"/>
      <c r="C27" s="50"/>
      <c r="D27" s="50"/>
      <c r="E27" s="50"/>
      <c r="F27" s="50"/>
      <c r="G27" s="50"/>
      <c r="H27" s="50"/>
      <c r="I27" s="50"/>
      <c r="J27" s="50"/>
      <c r="K27" s="111" t="s">
        <v>153</v>
      </c>
      <c r="L27" s="111"/>
      <c r="M27" s="111"/>
      <c r="N27" s="111"/>
      <c r="O27" s="111"/>
      <c r="P27" s="111"/>
      <c r="Q27" s="111"/>
      <c r="R27" s="111"/>
      <c r="S27" s="111"/>
      <c r="T27" s="111"/>
    </row>
    <row r="28" spans="1:20" ht="18.75" x14ac:dyDescent="0.3">
      <c r="A28" s="111" t="s">
        <v>153</v>
      </c>
      <c r="B28" s="111"/>
      <c r="C28" s="111"/>
      <c r="D28" s="111"/>
      <c r="E28" s="111"/>
      <c r="F28" s="111"/>
      <c r="G28" s="111"/>
      <c r="H28" s="111"/>
      <c r="I28" s="111"/>
      <c r="J28" s="111"/>
      <c r="K28" s="111"/>
      <c r="L28" s="111"/>
      <c r="M28" s="111"/>
      <c r="N28" s="111"/>
      <c r="O28" s="111"/>
      <c r="P28" s="111"/>
      <c r="Q28" s="111"/>
      <c r="R28" s="111"/>
      <c r="S28" s="111"/>
      <c r="T28" s="111"/>
    </row>
  </sheetData>
  <mergeCells count="16">
    <mergeCell ref="A4:C4"/>
    <mergeCell ref="K4:M4"/>
    <mergeCell ref="A1:C1"/>
    <mergeCell ref="K1:M1"/>
    <mergeCell ref="A3:C3"/>
    <mergeCell ref="K3:M3"/>
    <mergeCell ref="K27:T28"/>
    <mergeCell ref="A28:J28"/>
    <mergeCell ref="A19:J19"/>
    <mergeCell ref="K19:T19"/>
    <mergeCell ref="A21:J21"/>
    <mergeCell ref="K21:T21"/>
    <mergeCell ref="A25:J25"/>
    <mergeCell ref="K25:T25"/>
    <mergeCell ref="A26:J26"/>
    <mergeCell ref="K26:T26"/>
  </mergeCells>
  <phoneticPr fontId="11" type="noConversion"/>
  <pageMargins left="0.70866141732283472" right="0.70866141732283472" top="0.74803149606299213" bottom="0.74803149606299213" header="0.31496062992125984" footer="0.31496062992125984"/>
  <pageSetup paperSize="9" scale="85" fitToWidth="2" orientation="portrait" verticalDpi="0" r:id="rId1"/>
  <colBreaks count="1" manualBreakCount="1">
    <brk id="10" max="47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8"/>
  <sheetViews>
    <sheetView view="pageBreakPreview" zoomScale="60" zoomScaleNormal="70" workbookViewId="0">
      <selection activeCell="A64" sqref="A64:H64"/>
    </sheetView>
  </sheetViews>
  <sheetFormatPr defaultRowHeight="15" x14ac:dyDescent="0.25"/>
  <cols>
    <col min="10" max="10" width="18.5703125" customWidth="1"/>
    <col min="20" max="20" width="17.5703125" customWidth="1"/>
  </cols>
  <sheetData>
    <row r="1" spans="1:20" ht="15.75" x14ac:dyDescent="0.25">
      <c r="A1" s="113" t="s">
        <v>56</v>
      </c>
      <c r="B1" s="113"/>
      <c r="C1" s="113"/>
      <c r="D1" s="49"/>
      <c r="E1" s="49"/>
      <c r="F1" s="49"/>
      <c r="G1" s="49"/>
      <c r="H1" s="49" t="s">
        <v>57</v>
      </c>
      <c r="I1" s="49"/>
      <c r="J1" s="49"/>
      <c r="K1" s="113" t="s">
        <v>56</v>
      </c>
      <c r="L1" s="113"/>
      <c r="M1" s="113"/>
      <c r="N1" s="49"/>
      <c r="O1" s="49"/>
      <c r="P1" s="49"/>
      <c r="Q1" s="49"/>
      <c r="R1" s="49" t="s">
        <v>57</v>
      </c>
      <c r="S1" s="49"/>
      <c r="T1" s="49"/>
    </row>
    <row r="2" spans="1:20" ht="15.75" x14ac:dyDescent="0.25">
      <c r="A2" s="51"/>
      <c r="B2" s="52"/>
      <c r="C2" s="51"/>
      <c r="D2" s="49"/>
      <c r="E2" s="49"/>
      <c r="F2" s="49"/>
      <c r="G2" s="49"/>
      <c r="H2" s="49"/>
      <c r="I2" s="49"/>
      <c r="J2" s="49"/>
      <c r="K2" s="51"/>
      <c r="L2" s="52"/>
      <c r="M2" s="51"/>
      <c r="N2" s="49"/>
      <c r="O2" s="49"/>
      <c r="P2" s="49"/>
      <c r="Q2" s="49"/>
      <c r="R2" s="49"/>
      <c r="S2" s="49"/>
      <c r="T2" s="49"/>
    </row>
    <row r="3" spans="1:20" ht="15.75" x14ac:dyDescent="0.25">
      <c r="A3" s="112" t="s">
        <v>58</v>
      </c>
      <c r="B3" s="112"/>
      <c r="C3" s="112"/>
      <c r="D3" s="49"/>
      <c r="E3" s="49"/>
      <c r="F3" s="49"/>
      <c r="G3" s="49"/>
      <c r="H3" s="49" t="s">
        <v>117</v>
      </c>
      <c r="I3" s="49"/>
      <c r="J3" s="49"/>
      <c r="K3" s="112" t="s">
        <v>58</v>
      </c>
      <c r="L3" s="112"/>
      <c r="M3" s="112"/>
      <c r="N3" s="49"/>
      <c r="O3" s="49"/>
      <c r="P3" s="49"/>
      <c r="Q3" s="49"/>
      <c r="R3" s="49" t="s">
        <v>117</v>
      </c>
      <c r="S3" s="49"/>
      <c r="T3" s="49"/>
    </row>
    <row r="4" spans="1:20" ht="15.75" x14ac:dyDescent="0.25">
      <c r="A4" s="112" t="s">
        <v>68</v>
      </c>
      <c r="B4" s="112"/>
      <c r="C4" s="112"/>
      <c r="D4" s="49"/>
      <c r="E4" s="49"/>
      <c r="F4" s="49"/>
      <c r="G4" s="49"/>
      <c r="H4" s="49" t="s">
        <v>59</v>
      </c>
      <c r="I4" s="49"/>
      <c r="J4" s="49"/>
      <c r="K4" s="112" t="s">
        <v>68</v>
      </c>
      <c r="L4" s="112"/>
      <c r="M4" s="112"/>
      <c r="N4" s="49"/>
      <c r="O4" s="49"/>
      <c r="P4" s="49"/>
      <c r="Q4" s="49"/>
      <c r="R4" s="49" t="s">
        <v>59</v>
      </c>
      <c r="S4" s="49"/>
      <c r="T4" s="49"/>
    </row>
    <row r="5" spans="1:20" ht="15.75" x14ac:dyDescent="0.25">
      <c r="A5" s="51"/>
      <c r="B5" s="53"/>
      <c r="C5" s="51"/>
      <c r="D5" s="49"/>
      <c r="E5" s="49"/>
      <c r="F5" s="49"/>
      <c r="G5" s="49"/>
      <c r="H5" s="49" t="s">
        <v>60</v>
      </c>
      <c r="I5" s="49"/>
      <c r="J5" s="49"/>
      <c r="K5" s="51"/>
      <c r="L5" s="53"/>
      <c r="M5" s="51"/>
      <c r="N5" s="49"/>
      <c r="O5" s="49"/>
      <c r="P5" s="49"/>
      <c r="Q5" s="49"/>
      <c r="R5" s="49" t="s">
        <v>60</v>
      </c>
      <c r="S5" s="49"/>
      <c r="T5" s="49"/>
    </row>
    <row r="6" spans="1:20" ht="15.75" x14ac:dyDescent="0.25">
      <c r="A6" s="51"/>
      <c r="B6" s="53"/>
      <c r="C6" s="51"/>
      <c r="D6" s="49"/>
      <c r="E6" s="49"/>
      <c r="F6" s="49"/>
      <c r="G6" s="49"/>
      <c r="H6" s="49"/>
      <c r="I6" s="49"/>
      <c r="J6" s="49"/>
      <c r="K6" s="51"/>
      <c r="L6" s="53"/>
      <c r="M6" s="51"/>
      <c r="N6" s="49"/>
      <c r="O6" s="49"/>
      <c r="P6" s="49"/>
      <c r="Q6" s="49"/>
      <c r="R6" s="49"/>
      <c r="S6" s="49"/>
      <c r="T6" s="49"/>
    </row>
    <row r="7" spans="1:20" ht="15.75" x14ac:dyDescent="0.25">
      <c r="A7" s="51"/>
      <c r="B7" s="53"/>
      <c r="C7" s="51"/>
      <c r="D7" s="49"/>
      <c r="E7" s="49"/>
      <c r="F7" s="49"/>
      <c r="G7" s="49"/>
      <c r="H7" s="49"/>
      <c r="I7" s="49"/>
      <c r="J7" s="49"/>
      <c r="K7" s="51"/>
      <c r="L7" s="53"/>
      <c r="M7" s="51"/>
      <c r="N7" s="49"/>
      <c r="O7" s="49"/>
      <c r="P7" s="49"/>
      <c r="Q7" s="49"/>
      <c r="R7" s="49"/>
      <c r="S7" s="49"/>
      <c r="T7" s="49"/>
    </row>
    <row r="8" spans="1:20" ht="15.75" x14ac:dyDescent="0.25">
      <c r="A8" s="51"/>
      <c r="B8" s="53"/>
      <c r="C8" s="51"/>
      <c r="D8" s="49"/>
      <c r="E8" s="49"/>
      <c r="F8" s="49"/>
      <c r="G8" s="49"/>
      <c r="H8" s="49"/>
      <c r="I8" s="49"/>
      <c r="J8" s="49"/>
      <c r="K8" s="51"/>
      <c r="L8" s="53"/>
      <c r="M8" s="51"/>
      <c r="N8" s="49"/>
      <c r="O8" s="49"/>
      <c r="P8" s="49"/>
      <c r="Q8" s="49"/>
      <c r="R8" s="49"/>
      <c r="S8" s="49"/>
      <c r="T8" s="49"/>
    </row>
    <row r="9" spans="1:20" ht="15.75" x14ac:dyDescent="0.25">
      <c r="A9" s="51" t="s">
        <v>69</v>
      </c>
      <c r="B9" s="51"/>
      <c r="C9" s="51"/>
      <c r="D9" s="49"/>
      <c r="E9" s="49"/>
      <c r="F9" s="49"/>
      <c r="G9" s="49"/>
      <c r="H9" s="49" t="s">
        <v>116</v>
      </c>
      <c r="I9" s="49"/>
      <c r="J9" s="49"/>
      <c r="K9" s="51" t="s">
        <v>69</v>
      </c>
      <c r="L9" s="51"/>
      <c r="M9" s="51"/>
      <c r="N9" s="49"/>
      <c r="O9" s="49"/>
      <c r="P9" s="49"/>
      <c r="Q9" s="49"/>
      <c r="R9" s="49" t="s">
        <v>116</v>
      </c>
      <c r="S9" s="49"/>
      <c r="T9" s="49"/>
    </row>
    <row r="10" spans="1:20" ht="15.75" x14ac:dyDescent="0.25">
      <c r="A10" s="49"/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</row>
    <row r="11" spans="1:20" ht="15.75" x14ac:dyDescent="0.25">
      <c r="A11" s="49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</row>
    <row r="19" spans="1:20" ht="18.75" x14ac:dyDescent="0.3">
      <c r="A19" s="111" t="s">
        <v>61</v>
      </c>
      <c r="B19" s="111"/>
      <c r="C19" s="111"/>
      <c r="D19" s="111"/>
      <c r="E19" s="111"/>
      <c r="F19" s="111"/>
      <c r="G19" s="111"/>
      <c r="H19" s="111"/>
      <c r="I19" s="111"/>
      <c r="J19" s="111"/>
      <c r="K19" s="111" t="s">
        <v>61</v>
      </c>
      <c r="L19" s="111"/>
      <c r="M19" s="111"/>
      <c r="N19" s="111"/>
      <c r="O19" s="111"/>
      <c r="P19" s="111"/>
      <c r="Q19" s="111"/>
      <c r="R19" s="111"/>
      <c r="S19" s="111"/>
      <c r="T19" s="111"/>
    </row>
    <row r="20" spans="1:20" ht="18.75" x14ac:dyDescent="0.3">
      <c r="A20" s="50"/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</row>
    <row r="21" spans="1:20" ht="18.75" x14ac:dyDescent="0.3">
      <c r="A21" s="111" t="s">
        <v>0</v>
      </c>
      <c r="B21" s="111"/>
      <c r="C21" s="111"/>
      <c r="D21" s="111"/>
      <c r="E21" s="111"/>
      <c r="F21" s="111"/>
      <c r="G21" s="111"/>
      <c r="H21" s="111"/>
      <c r="I21" s="111"/>
      <c r="J21" s="111"/>
      <c r="K21" s="111" t="s">
        <v>0</v>
      </c>
      <c r="L21" s="111"/>
      <c r="M21" s="111"/>
      <c r="N21" s="111"/>
      <c r="O21" s="111"/>
      <c r="P21" s="111"/>
      <c r="Q21" s="111"/>
      <c r="R21" s="111"/>
      <c r="S21" s="111"/>
      <c r="T21" s="111"/>
    </row>
    <row r="22" spans="1:20" ht="18.75" x14ac:dyDescent="0.3">
      <c r="A22" s="50"/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</row>
    <row r="23" spans="1:20" ht="18.75" x14ac:dyDescent="0.3">
      <c r="A23" s="50"/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</row>
    <row r="24" spans="1:20" ht="18.75" x14ac:dyDescent="0.3">
      <c r="A24" s="50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</row>
    <row r="25" spans="1:20" ht="18.75" x14ac:dyDescent="0.3">
      <c r="A25" s="111" t="s">
        <v>1</v>
      </c>
      <c r="B25" s="111"/>
      <c r="C25" s="111"/>
      <c r="D25" s="111"/>
      <c r="E25" s="111"/>
      <c r="F25" s="111"/>
      <c r="G25" s="111"/>
      <c r="H25" s="111"/>
      <c r="I25" s="111"/>
      <c r="J25" s="111"/>
      <c r="K25" s="111" t="s">
        <v>1</v>
      </c>
      <c r="L25" s="111"/>
      <c r="M25" s="111"/>
      <c r="N25" s="111"/>
      <c r="O25" s="111"/>
      <c r="P25" s="111"/>
      <c r="Q25" s="111"/>
      <c r="R25" s="111"/>
      <c r="S25" s="111"/>
      <c r="T25" s="111"/>
    </row>
    <row r="26" spans="1:20" ht="18.75" x14ac:dyDescent="0.3">
      <c r="A26" s="111" t="s">
        <v>78</v>
      </c>
      <c r="B26" s="111"/>
      <c r="C26" s="111"/>
      <c r="D26" s="111"/>
      <c r="E26" s="111"/>
      <c r="F26" s="111"/>
      <c r="G26" s="111"/>
      <c r="H26" s="111"/>
      <c r="I26" s="111"/>
      <c r="J26" s="111"/>
      <c r="K26" s="111" t="s">
        <v>113</v>
      </c>
      <c r="L26" s="111"/>
      <c r="M26" s="111"/>
      <c r="N26" s="111"/>
      <c r="O26" s="111"/>
      <c r="P26" s="111"/>
      <c r="Q26" s="111"/>
      <c r="R26" s="111"/>
      <c r="S26" s="111"/>
      <c r="T26" s="111"/>
    </row>
    <row r="27" spans="1:20" ht="18.75" x14ac:dyDescent="0.3">
      <c r="A27" s="50"/>
      <c r="B27" s="50"/>
      <c r="C27" s="50"/>
      <c r="D27" s="50"/>
      <c r="E27" s="50"/>
      <c r="F27" s="50"/>
      <c r="G27" s="50"/>
      <c r="H27" s="50"/>
      <c r="I27" s="50"/>
      <c r="J27" s="50"/>
      <c r="K27" s="111" t="s">
        <v>153</v>
      </c>
      <c r="L27" s="111"/>
      <c r="M27" s="111"/>
      <c r="N27" s="111"/>
      <c r="O27" s="111"/>
      <c r="P27" s="111"/>
      <c r="Q27" s="111"/>
      <c r="R27" s="111"/>
      <c r="S27" s="111"/>
      <c r="T27" s="111"/>
    </row>
    <row r="28" spans="1:20" ht="18.75" x14ac:dyDescent="0.3">
      <c r="A28" s="111" t="s">
        <v>153</v>
      </c>
      <c r="B28" s="111"/>
      <c r="C28" s="111"/>
      <c r="D28" s="111"/>
      <c r="E28" s="111"/>
      <c r="F28" s="111"/>
      <c r="G28" s="111"/>
      <c r="H28" s="111"/>
      <c r="I28" s="111"/>
      <c r="J28" s="111"/>
      <c r="K28" s="111"/>
      <c r="L28" s="111"/>
      <c r="M28" s="111"/>
      <c r="N28" s="111"/>
      <c r="O28" s="111"/>
      <c r="P28" s="111"/>
      <c r="Q28" s="111"/>
      <c r="R28" s="111"/>
      <c r="S28" s="111"/>
      <c r="T28" s="111"/>
    </row>
  </sheetData>
  <mergeCells count="16">
    <mergeCell ref="A26:J26"/>
    <mergeCell ref="K26:T26"/>
    <mergeCell ref="K27:T28"/>
    <mergeCell ref="A28:J28"/>
    <mergeCell ref="A1:C1"/>
    <mergeCell ref="A3:C3"/>
    <mergeCell ref="A4:C4"/>
    <mergeCell ref="K1:M1"/>
    <mergeCell ref="K3:M3"/>
    <mergeCell ref="K4:M4"/>
    <mergeCell ref="A25:J25"/>
    <mergeCell ref="K25:T25"/>
    <mergeCell ref="A19:J19"/>
    <mergeCell ref="K19:T19"/>
    <mergeCell ref="A21:J21"/>
    <mergeCell ref="K21:T21"/>
  </mergeCells>
  <phoneticPr fontId="11" type="noConversion"/>
  <pageMargins left="0.70866141732283472" right="0.70866141732283472" top="0.74803149606299213" bottom="0.74803149606299213" header="0.31496062992125984" footer="0.31496062992125984"/>
  <pageSetup paperSize="9" scale="85" fitToWidth="2" orientation="portrait" verticalDpi="0" r:id="rId1"/>
  <colBreaks count="1" manualBreakCount="1">
    <brk id="10" max="47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8"/>
  <sheetViews>
    <sheetView view="pageBreakPreview" zoomScale="60" zoomScaleNormal="70" workbookViewId="0">
      <selection activeCell="A64" sqref="A64:H64"/>
    </sheetView>
  </sheetViews>
  <sheetFormatPr defaultRowHeight="15" x14ac:dyDescent="0.25"/>
  <cols>
    <col min="10" max="10" width="18.5703125" customWidth="1"/>
    <col min="20" max="20" width="17.5703125" customWidth="1"/>
  </cols>
  <sheetData>
    <row r="1" spans="1:20" ht="15.75" x14ac:dyDescent="0.25">
      <c r="A1" s="113" t="s">
        <v>56</v>
      </c>
      <c r="B1" s="113"/>
      <c r="C1" s="113"/>
      <c r="D1" s="49"/>
      <c r="E1" s="49"/>
      <c r="F1" s="49"/>
      <c r="G1" s="49"/>
      <c r="H1" s="49" t="s">
        <v>57</v>
      </c>
      <c r="I1" s="49"/>
      <c r="J1" s="49"/>
      <c r="K1" s="113" t="s">
        <v>56</v>
      </c>
      <c r="L1" s="113"/>
      <c r="M1" s="113"/>
      <c r="N1" s="49"/>
      <c r="O1" s="49"/>
      <c r="P1" s="49"/>
      <c r="Q1" s="49"/>
      <c r="R1" s="49" t="s">
        <v>57</v>
      </c>
      <c r="S1" s="49"/>
      <c r="T1" s="49"/>
    </row>
    <row r="2" spans="1:20" ht="15.75" x14ac:dyDescent="0.25">
      <c r="A2" s="51"/>
      <c r="B2" s="52"/>
      <c r="C2" s="51"/>
      <c r="D2" s="49"/>
      <c r="E2" s="49"/>
      <c r="F2" s="49"/>
      <c r="G2" s="49"/>
      <c r="H2" s="49"/>
      <c r="I2" s="49"/>
      <c r="J2" s="49"/>
      <c r="K2" s="51"/>
      <c r="L2" s="52"/>
      <c r="M2" s="51"/>
      <c r="N2" s="49"/>
      <c r="O2" s="49"/>
      <c r="P2" s="49"/>
      <c r="Q2" s="49"/>
      <c r="R2" s="49"/>
      <c r="S2" s="49"/>
      <c r="T2" s="49"/>
    </row>
    <row r="3" spans="1:20" ht="15.75" x14ac:dyDescent="0.25">
      <c r="A3" s="112" t="s">
        <v>58</v>
      </c>
      <c r="B3" s="112"/>
      <c r="C3" s="112"/>
      <c r="D3" s="49"/>
      <c r="E3" s="49"/>
      <c r="F3" s="49"/>
      <c r="G3" s="49"/>
      <c r="H3" s="49" t="s">
        <v>117</v>
      </c>
      <c r="I3" s="49"/>
      <c r="J3" s="49"/>
      <c r="K3" s="112" t="s">
        <v>58</v>
      </c>
      <c r="L3" s="112"/>
      <c r="M3" s="112"/>
      <c r="N3" s="49"/>
      <c r="O3" s="49"/>
      <c r="P3" s="49"/>
      <c r="Q3" s="49"/>
      <c r="R3" s="49" t="s">
        <v>117</v>
      </c>
      <c r="S3" s="49"/>
      <c r="T3" s="49"/>
    </row>
    <row r="4" spans="1:20" ht="15.75" x14ac:dyDescent="0.25">
      <c r="A4" s="112" t="s">
        <v>70</v>
      </c>
      <c r="B4" s="112"/>
      <c r="C4" s="112"/>
      <c r="D4" s="49"/>
      <c r="E4" s="49"/>
      <c r="F4" s="49"/>
      <c r="G4" s="49"/>
      <c r="H4" s="49" t="s">
        <v>59</v>
      </c>
      <c r="I4" s="49"/>
      <c r="J4" s="49"/>
      <c r="K4" s="112" t="s">
        <v>70</v>
      </c>
      <c r="L4" s="112"/>
      <c r="M4" s="112"/>
      <c r="N4" s="49"/>
      <c r="O4" s="49"/>
      <c r="P4" s="49"/>
      <c r="Q4" s="49"/>
      <c r="R4" s="49" t="s">
        <v>59</v>
      </c>
      <c r="S4" s="49"/>
      <c r="T4" s="49"/>
    </row>
    <row r="5" spans="1:20" ht="15.75" x14ac:dyDescent="0.25">
      <c r="A5" s="51"/>
      <c r="B5" s="53"/>
      <c r="C5" s="51"/>
      <c r="D5" s="49"/>
      <c r="E5" s="49"/>
      <c r="F5" s="49"/>
      <c r="G5" s="49"/>
      <c r="H5" s="49" t="s">
        <v>60</v>
      </c>
      <c r="I5" s="49"/>
      <c r="J5" s="49"/>
      <c r="K5" s="51"/>
      <c r="L5" s="53"/>
      <c r="M5" s="51"/>
      <c r="N5" s="49"/>
      <c r="O5" s="49"/>
      <c r="P5" s="49"/>
      <c r="Q5" s="49"/>
      <c r="R5" s="49" t="s">
        <v>60</v>
      </c>
      <c r="S5" s="49"/>
      <c r="T5" s="49"/>
    </row>
    <row r="6" spans="1:20" ht="15.75" x14ac:dyDescent="0.25">
      <c r="A6" s="51"/>
      <c r="B6" s="53"/>
      <c r="C6" s="51"/>
      <c r="D6" s="49"/>
      <c r="E6" s="49"/>
      <c r="F6" s="49"/>
      <c r="G6" s="49"/>
      <c r="H6" s="49"/>
      <c r="I6" s="49"/>
      <c r="J6" s="49"/>
      <c r="K6" s="51"/>
      <c r="L6" s="53"/>
      <c r="M6" s="51"/>
      <c r="N6" s="49"/>
      <c r="O6" s="49"/>
      <c r="P6" s="49"/>
      <c r="Q6" s="49"/>
      <c r="R6" s="49"/>
      <c r="S6" s="49"/>
      <c r="T6" s="49"/>
    </row>
    <row r="7" spans="1:20" ht="15.75" x14ac:dyDescent="0.25">
      <c r="A7" s="51"/>
      <c r="B7" s="53"/>
      <c r="C7" s="51"/>
      <c r="D7" s="49"/>
      <c r="E7" s="49"/>
      <c r="F7" s="49"/>
      <c r="G7" s="49"/>
      <c r="H7" s="49"/>
      <c r="I7" s="49"/>
      <c r="J7" s="49"/>
      <c r="K7" s="51"/>
      <c r="L7" s="53"/>
      <c r="M7" s="51"/>
      <c r="N7" s="49"/>
      <c r="O7" s="49"/>
      <c r="P7" s="49"/>
      <c r="Q7" s="49"/>
      <c r="R7" s="49"/>
      <c r="S7" s="49"/>
      <c r="T7" s="49"/>
    </row>
    <row r="8" spans="1:20" ht="15.75" x14ac:dyDescent="0.25">
      <c r="A8" s="51"/>
      <c r="B8" s="53"/>
      <c r="C8" s="51"/>
      <c r="D8" s="49"/>
      <c r="E8" s="49"/>
      <c r="F8" s="49"/>
      <c r="G8" s="49"/>
      <c r="H8" s="49"/>
      <c r="I8" s="49"/>
      <c r="J8" s="49"/>
      <c r="K8" s="51"/>
      <c r="L8" s="53"/>
      <c r="M8" s="51"/>
      <c r="N8" s="49"/>
      <c r="O8" s="49"/>
      <c r="P8" s="49"/>
      <c r="Q8" s="49"/>
      <c r="R8" s="49"/>
      <c r="S8" s="49"/>
      <c r="T8" s="49"/>
    </row>
    <row r="9" spans="1:20" ht="15.75" x14ac:dyDescent="0.25">
      <c r="A9" s="51" t="s">
        <v>71</v>
      </c>
      <c r="B9" s="51"/>
      <c r="C9" s="51"/>
      <c r="D9" s="49"/>
      <c r="E9" s="49"/>
      <c r="F9" s="49"/>
      <c r="G9" s="49"/>
      <c r="H9" s="49" t="s">
        <v>116</v>
      </c>
      <c r="I9" s="49"/>
      <c r="J9" s="49"/>
      <c r="K9" s="51" t="s">
        <v>71</v>
      </c>
      <c r="L9" s="51"/>
      <c r="M9" s="51"/>
      <c r="N9" s="49"/>
      <c r="O9" s="49"/>
      <c r="P9" s="49"/>
      <c r="Q9" s="49"/>
      <c r="R9" s="49" t="s">
        <v>116</v>
      </c>
      <c r="S9" s="49"/>
      <c r="T9" s="49"/>
    </row>
    <row r="10" spans="1:20" ht="15.75" x14ac:dyDescent="0.25">
      <c r="A10" s="49"/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</row>
    <row r="11" spans="1:20" ht="15.75" x14ac:dyDescent="0.25">
      <c r="A11" s="49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</row>
    <row r="19" spans="1:20" ht="18.75" x14ac:dyDescent="0.3">
      <c r="A19" s="111" t="s">
        <v>61</v>
      </c>
      <c r="B19" s="111"/>
      <c r="C19" s="111"/>
      <c r="D19" s="111"/>
      <c r="E19" s="111"/>
      <c r="F19" s="111"/>
      <c r="G19" s="111"/>
      <c r="H19" s="111"/>
      <c r="I19" s="111"/>
      <c r="J19" s="111"/>
      <c r="K19" s="111" t="s">
        <v>61</v>
      </c>
      <c r="L19" s="111"/>
      <c r="M19" s="111"/>
      <c r="N19" s="111"/>
      <c r="O19" s="111"/>
      <c r="P19" s="111"/>
      <c r="Q19" s="111"/>
      <c r="R19" s="111"/>
      <c r="S19" s="111"/>
      <c r="T19" s="111"/>
    </row>
    <row r="20" spans="1:20" ht="18.75" x14ac:dyDescent="0.3">
      <c r="A20" s="50"/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</row>
    <row r="21" spans="1:20" ht="18.75" x14ac:dyDescent="0.3">
      <c r="A21" s="111" t="s">
        <v>0</v>
      </c>
      <c r="B21" s="111"/>
      <c r="C21" s="111"/>
      <c r="D21" s="111"/>
      <c r="E21" s="111"/>
      <c r="F21" s="111"/>
      <c r="G21" s="111"/>
      <c r="H21" s="111"/>
      <c r="I21" s="111"/>
      <c r="J21" s="111"/>
      <c r="K21" s="111" t="s">
        <v>0</v>
      </c>
      <c r="L21" s="111"/>
      <c r="M21" s="111"/>
      <c r="N21" s="111"/>
      <c r="O21" s="111"/>
      <c r="P21" s="111"/>
      <c r="Q21" s="111"/>
      <c r="R21" s="111"/>
      <c r="S21" s="111"/>
      <c r="T21" s="111"/>
    </row>
    <row r="22" spans="1:20" ht="18.75" x14ac:dyDescent="0.3">
      <c r="A22" s="50"/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</row>
    <row r="23" spans="1:20" ht="18.75" x14ac:dyDescent="0.3">
      <c r="A23" s="50"/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</row>
    <row r="24" spans="1:20" ht="18.75" x14ac:dyDescent="0.3">
      <c r="A24" s="50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</row>
    <row r="25" spans="1:20" ht="18.75" x14ac:dyDescent="0.3">
      <c r="A25" s="111" t="s">
        <v>1</v>
      </c>
      <c r="B25" s="111"/>
      <c r="C25" s="111"/>
      <c r="D25" s="111"/>
      <c r="E25" s="111"/>
      <c r="F25" s="111"/>
      <c r="G25" s="111"/>
      <c r="H25" s="111"/>
      <c r="I25" s="111"/>
      <c r="J25" s="111"/>
      <c r="K25" s="111" t="s">
        <v>1</v>
      </c>
      <c r="L25" s="111"/>
      <c r="M25" s="111"/>
      <c r="N25" s="111"/>
      <c r="O25" s="111"/>
      <c r="P25" s="111"/>
      <c r="Q25" s="111"/>
      <c r="R25" s="111"/>
      <c r="S25" s="111"/>
      <c r="T25" s="111"/>
    </row>
    <row r="26" spans="1:20" ht="18.75" x14ac:dyDescent="0.3">
      <c r="A26" s="111" t="s">
        <v>78</v>
      </c>
      <c r="B26" s="111"/>
      <c r="C26" s="111"/>
      <c r="D26" s="111"/>
      <c r="E26" s="111"/>
      <c r="F26" s="111"/>
      <c r="G26" s="111"/>
      <c r="H26" s="111"/>
      <c r="I26" s="111"/>
      <c r="J26" s="111"/>
      <c r="K26" s="111" t="s">
        <v>113</v>
      </c>
      <c r="L26" s="111"/>
      <c r="M26" s="111"/>
      <c r="N26" s="111"/>
      <c r="O26" s="111"/>
      <c r="P26" s="111"/>
      <c r="Q26" s="111"/>
      <c r="R26" s="111"/>
      <c r="S26" s="111"/>
      <c r="T26" s="111"/>
    </row>
    <row r="27" spans="1:20" ht="18.75" x14ac:dyDescent="0.3">
      <c r="A27" s="50"/>
      <c r="B27" s="50"/>
      <c r="C27" s="50"/>
      <c r="D27" s="50"/>
      <c r="E27" s="50"/>
      <c r="F27" s="50"/>
      <c r="G27" s="50"/>
      <c r="H27" s="50"/>
      <c r="I27" s="50"/>
      <c r="J27" s="50"/>
      <c r="K27" s="111" t="s">
        <v>153</v>
      </c>
      <c r="L27" s="111"/>
      <c r="M27" s="111"/>
      <c r="N27" s="111"/>
      <c r="O27" s="111"/>
      <c r="P27" s="111"/>
      <c r="Q27" s="111"/>
      <c r="R27" s="111"/>
      <c r="S27" s="111"/>
      <c r="T27" s="111"/>
    </row>
    <row r="28" spans="1:20" ht="18.75" x14ac:dyDescent="0.3">
      <c r="A28" s="111" t="s">
        <v>153</v>
      </c>
      <c r="B28" s="111"/>
      <c r="C28" s="111"/>
      <c r="D28" s="111"/>
      <c r="E28" s="111"/>
      <c r="F28" s="111"/>
      <c r="G28" s="111"/>
      <c r="H28" s="111"/>
      <c r="I28" s="111"/>
      <c r="J28" s="111"/>
      <c r="K28" s="111"/>
      <c r="L28" s="111"/>
      <c r="M28" s="111"/>
      <c r="N28" s="111"/>
      <c r="O28" s="111"/>
      <c r="P28" s="111"/>
      <c r="Q28" s="111"/>
      <c r="R28" s="111"/>
      <c r="S28" s="111"/>
      <c r="T28" s="111"/>
    </row>
  </sheetData>
  <mergeCells count="16">
    <mergeCell ref="A26:J26"/>
    <mergeCell ref="K26:T26"/>
    <mergeCell ref="K27:T28"/>
    <mergeCell ref="A28:J28"/>
    <mergeCell ref="A1:C1"/>
    <mergeCell ref="A3:C3"/>
    <mergeCell ref="A4:C4"/>
    <mergeCell ref="K1:M1"/>
    <mergeCell ref="K3:M3"/>
    <mergeCell ref="K4:M4"/>
    <mergeCell ref="A25:J25"/>
    <mergeCell ref="K25:T25"/>
    <mergeCell ref="A19:J19"/>
    <mergeCell ref="K19:T19"/>
    <mergeCell ref="A21:J21"/>
    <mergeCell ref="K21:T21"/>
  </mergeCells>
  <phoneticPr fontId="11" type="noConversion"/>
  <pageMargins left="0.70866141732283472" right="0.70866141732283472" top="0.74803149606299213" bottom="0.74803149606299213" header="0.31496062992125984" footer="0.31496062992125984"/>
  <pageSetup paperSize="9" scale="85" fitToWidth="2" orientation="portrait" verticalDpi="0" r:id="rId1"/>
  <colBreaks count="1" manualBreakCount="1">
    <brk id="10" max="47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8"/>
  <sheetViews>
    <sheetView view="pageBreakPreview" zoomScale="60" zoomScaleNormal="70" workbookViewId="0">
      <selection activeCell="A64" sqref="A64:H64"/>
    </sheetView>
  </sheetViews>
  <sheetFormatPr defaultRowHeight="15" x14ac:dyDescent="0.25"/>
  <cols>
    <col min="10" max="10" width="18.5703125" customWidth="1"/>
    <col min="11" max="11" width="9.140625" customWidth="1"/>
    <col min="20" max="20" width="17.5703125" customWidth="1"/>
  </cols>
  <sheetData>
    <row r="1" spans="1:20" ht="15.75" x14ac:dyDescent="0.25">
      <c r="A1" s="113" t="s">
        <v>56</v>
      </c>
      <c r="B1" s="113"/>
      <c r="C1" s="113"/>
      <c r="D1" s="49"/>
      <c r="E1" s="49"/>
      <c r="F1" s="49"/>
      <c r="G1" s="49"/>
      <c r="H1" s="49" t="s">
        <v>57</v>
      </c>
      <c r="I1" s="49"/>
      <c r="J1" s="49"/>
      <c r="K1" s="113" t="s">
        <v>56</v>
      </c>
      <c r="L1" s="113"/>
      <c r="M1" s="113"/>
      <c r="N1" s="49"/>
      <c r="O1" s="49"/>
      <c r="P1" s="49"/>
      <c r="Q1" s="49"/>
      <c r="R1" s="49" t="s">
        <v>57</v>
      </c>
      <c r="S1" s="49"/>
      <c r="T1" s="49"/>
    </row>
    <row r="2" spans="1:20" ht="15.75" x14ac:dyDescent="0.25">
      <c r="A2" s="51"/>
      <c r="B2" s="52"/>
      <c r="C2" s="51"/>
      <c r="D2" s="49"/>
      <c r="E2" s="49"/>
      <c r="F2" s="49"/>
      <c r="G2" s="49"/>
      <c r="H2" s="49"/>
      <c r="I2" s="49"/>
      <c r="J2" s="49"/>
      <c r="K2" s="51"/>
      <c r="L2" s="52"/>
      <c r="M2" s="51"/>
      <c r="N2" s="49"/>
      <c r="O2" s="49"/>
      <c r="P2" s="49"/>
      <c r="Q2" s="49"/>
      <c r="R2" s="49"/>
      <c r="S2" s="49"/>
      <c r="T2" s="49"/>
    </row>
    <row r="3" spans="1:20" ht="15.75" x14ac:dyDescent="0.25">
      <c r="A3" s="112" t="s">
        <v>58</v>
      </c>
      <c r="B3" s="112"/>
      <c r="C3" s="112"/>
      <c r="D3" s="49"/>
      <c r="E3" s="49"/>
      <c r="F3" s="49"/>
      <c r="G3" s="49"/>
      <c r="H3" s="49" t="s">
        <v>117</v>
      </c>
      <c r="I3" s="49"/>
      <c r="J3" s="49"/>
      <c r="K3" s="112" t="s">
        <v>58</v>
      </c>
      <c r="L3" s="112"/>
      <c r="M3" s="112"/>
      <c r="N3" s="49"/>
      <c r="O3" s="49"/>
      <c r="P3" s="49"/>
      <c r="Q3" s="49"/>
      <c r="R3" s="49" t="s">
        <v>117</v>
      </c>
      <c r="S3" s="49"/>
      <c r="T3" s="49"/>
    </row>
    <row r="4" spans="1:20" ht="15.75" x14ac:dyDescent="0.25">
      <c r="A4" s="114" t="s">
        <v>120</v>
      </c>
      <c r="B4" s="114"/>
      <c r="C4" s="114"/>
      <c r="D4" s="49"/>
      <c r="E4" s="49"/>
      <c r="F4" s="49"/>
      <c r="G4" s="49"/>
      <c r="H4" s="49" t="s">
        <v>59</v>
      </c>
      <c r="I4" s="49"/>
      <c r="J4" s="49"/>
      <c r="K4" s="114" t="s">
        <v>120</v>
      </c>
      <c r="L4" s="114"/>
      <c r="M4" s="114"/>
      <c r="N4" s="49"/>
      <c r="O4" s="49"/>
      <c r="P4" s="49"/>
      <c r="Q4" s="49"/>
      <c r="R4" s="49" t="s">
        <v>59</v>
      </c>
      <c r="S4" s="49"/>
      <c r="T4" s="49"/>
    </row>
    <row r="5" spans="1:20" ht="15.75" x14ac:dyDescent="0.25">
      <c r="A5" s="114"/>
      <c r="B5" s="114"/>
      <c r="C5" s="114"/>
      <c r="D5" s="49"/>
      <c r="E5" s="49"/>
      <c r="F5" s="49"/>
      <c r="G5" s="49"/>
      <c r="H5" s="49" t="s">
        <v>60</v>
      </c>
      <c r="I5" s="49"/>
      <c r="J5" s="49"/>
      <c r="K5" s="114"/>
      <c r="L5" s="114"/>
      <c r="M5" s="114"/>
      <c r="N5" s="49"/>
      <c r="O5" s="49"/>
      <c r="P5" s="49"/>
      <c r="Q5" s="49"/>
      <c r="R5" s="49" t="s">
        <v>60</v>
      </c>
      <c r="S5" s="49"/>
      <c r="T5" s="49"/>
    </row>
    <row r="6" spans="1:20" ht="15.75" x14ac:dyDescent="0.25">
      <c r="A6" s="51"/>
      <c r="B6" s="53"/>
      <c r="C6" s="51"/>
      <c r="D6" s="49"/>
      <c r="E6" s="49"/>
      <c r="F6" s="49"/>
      <c r="G6" s="49"/>
      <c r="H6" s="49"/>
      <c r="I6" s="49"/>
      <c r="J6" s="49"/>
      <c r="K6" s="51"/>
      <c r="L6" s="53"/>
      <c r="M6" s="51"/>
      <c r="N6" s="49"/>
      <c r="O6" s="49"/>
      <c r="P6" s="49"/>
      <c r="Q6" s="49"/>
      <c r="R6" s="49"/>
      <c r="S6" s="49"/>
      <c r="T6" s="49"/>
    </row>
    <row r="7" spans="1:20" ht="15.75" x14ac:dyDescent="0.25">
      <c r="A7" s="51"/>
      <c r="B7" s="53"/>
      <c r="C7" s="51"/>
      <c r="D7" s="49"/>
      <c r="E7" s="49"/>
      <c r="F7" s="49"/>
      <c r="G7" s="49"/>
      <c r="H7" s="49"/>
      <c r="I7" s="49"/>
      <c r="J7" s="49"/>
      <c r="K7" s="51"/>
      <c r="L7" s="53"/>
      <c r="M7" s="51"/>
      <c r="N7" s="49"/>
      <c r="O7" s="49"/>
      <c r="P7" s="49"/>
      <c r="Q7" s="49"/>
      <c r="R7" s="49"/>
      <c r="S7" s="49"/>
      <c r="T7" s="49"/>
    </row>
    <row r="8" spans="1:20" ht="15.75" x14ac:dyDescent="0.25">
      <c r="A8" s="51"/>
      <c r="B8" s="53"/>
      <c r="C8" s="51"/>
      <c r="D8" s="49"/>
      <c r="E8" s="49"/>
      <c r="F8" s="49"/>
      <c r="G8" s="49"/>
      <c r="H8" s="49"/>
      <c r="I8" s="49"/>
      <c r="J8" s="49"/>
      <c r="K8" s="51"/>
      <c r="L8" s="53"/>
      <c r="M8" s="51"/>
      <c r="N8" s="49"/>
      <c r="O8" s="49"/>
      <c r="P8" s="49"/>
      <c r="Q8" s="49"/>
      <c r="R8" s="49"/>
      <c r="S8" s="49"/>
      <c r="T8" s="49"/>
    </row>
    <row r="9" spans="1:20" ht="15.75" x14ac:dyDescent="0.25">
      <c r="A9" s="51" t="s">
        <v>121</v>
      </c>
      <c r="B9" s="51"/>
      <c r="C9" s="51"/>
      <c r="D9" s="49"/>
      <c r="E9" s="49"/>
      <c r="F9" s="49"/>
      <c r="G9" s="49"/>
      <c r="H9" s="49" t="s">
        <v>116</v>
      </c>
      <c r="I9" s="49"/>
      <c r="J9" s="49"/>
      <c r="K9" s="51" t="s">
        <v>121</v>
      </c>
      <c r="L9" s="51"/>
      <c r="M9" s="51"/>
      <c r="N9" s="49"/>
      <c r="O9" s="49"/>
      <c r="P9" s="49"/>
      <c r="Q9" s="49"/>
      <c r="R9" s="49" t="s">
        <v>116</v>
      </c>
      <c r="S9" s="49"/>
      <c r="T9" s="49"/>
    </row>
    <row r="10" spans="1:20" ht="15.75" x14ac:dyDescent="0.25">
      <c r="A10" s="49"/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</row>
    <row r="11" spans="1:20" ht="15.75" x14ac:dyDescent="0.25">
      <c r="A11" s="49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</row>
    <row r="19" spans="1:20" ht="18.75" x14ac:dyDescent="0.3">
      <c r="A19" s="111" t="s">
        <v>61</v>
      </c>
      <c r="B19" s="111"/>
      <c r="C19" s="111"/>
      <c r="D19" s="111"/>
      <c r="E19" s="111"/>
      <c r="F19" s="111"/>
      <c r="G19" s="111"/>
      <c r="H19" s="111"/>
      <c r="I19" s="111"/>
      <c r="J19" s="111"/>
      <c r="K19" s="111" t="s">
        <v>61</v>
      </c>
      <c r="L19" s="111"/>
      <c r="M19" s="111"/>
      <c r="N19" s="111"/>
      <c r="O19" s="111"/>
      <c r="P19" s="111"/>
      <c r="Q19" s="111"/>
      <c r="R19" s="111"/>
      <c r="S19" s="111"/>
      <c r="T19" s="111"/>
    </row>
    <row r="20" spans="1:20" ht="18.75" x14ac:dyDescent="0.3">
      <c r="A20" s="50"/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</row>
    <row r="21" spans="1:20" ht="18.75" x14ac:dyDescent="0.3">
      <c r="A21" s="111" t="s">
        <v>0</v>
      </c>
      <c r="B21" s="111"/>
      <c r="C21" s="111"/>
      <c r="D21" s="111"/>
      <c r="E21" s="111"/>
      <c r="F21" s="111"/>
      <c r="G21" s="111"/>
      <c r="H21" s="111"/>
      <c r="I21" s="111"/>
      <c r="J21" s="111"/>
      <c r="K21" s="111" t="s">
        <v>0</v>
      </c>
      <c r="L21" s="111"/>
      <c r="M21" s="111"/>
      <c r="N21" s="111"/>
      <c r="O21" s="111"/>
      <c r="P21" s="111"/>
      <c r="Q21" s="111"/>
      <c r="R21" s="111"/>
      <c r="S21" s="111"/>
      <c r="T21" s="111"/>
    </row>
    <row r="22" spans="1:20" ht="18.75" x14ac:dyDescent="0.3">
      <c r="A22" s="50"/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</row>
    <row r="23" spans="1:20" ht="18.75" x14ac:dyDescent="0.3">
      <c r="A23" s="50"/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</row>
    <row r="24" spans="1:20" ht="18.75" x14ac:dyDescent="0.3">
      <c r="A24" s="50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</row>
    <row r="25" spans="1:20" ht="18.75" x14ac:dyDescent="0.3">
      <c r="A25" s="111" t="s">
        <v>1</v>
      </c>
      <c r="B25" s="111"/>
      <c r="C25" s="111"/>
      <c r="D25" s="111"/>
      <c r="E25" s="111"/>
      <c r="F25" s="111"/>
      <c r="G25" s="111"/>
      <c r="H25" s="111"/>
      <c r="I25" s="111"/>
      <c r="J25" s="111"/>
      <c r="K25" s="111" t="s">
        <v>1</v>
      </c>
      <c r="L25" s="111"/>
      <c r="M25" s="111"/>
      <c r="N25" s="111"/>
      <c r="O25" s="111"/>
      <c r="P25" s="111"/>
      <c r="Q25" s="111"/>
      <c r="R25" s="111"/>
      <c r="S25" s="111"/>
      <c r="T25" s="111"/>
    </row>
    <row r="26" spans="1:20" ht="18.75" x14ac:dyDescent="0.3">
      <c r="A26" s="111" t="s">
        <v>78</v>
      </c>
      <c r="B26" s="111"/>
      <c r="C26" s="111"/>
      <c r="D26" s="111"/>
      <c r="E26" s="111"/>
      <c r="F26" s="111"/>
      <c r="G26" s="111"/>
      <c r="H26" s="111"/>
      <c r="I26" s="111"/>
      <c r="J26" s="111"/>
      <c r="K26" s="111" t="s">
        <v>113</v>
      </c>
      <c r="L26" s="111"/>
      <c r="M26" s="111"/>
      <c r="N26" s="111"/>
      <c r="O26" s="111"/>
      <c r="P26" s="111"/>
      <c r="Q26" s="111"/>
      <c r="R26" s="111"/>
      <c r="S26" s="111"/>
      <c r="T26" s="111"/>
    </row>
    <row r="27" spans="1:20" ht="18.75" x14ac:dyDescent="0.3">
      <c r="A27" s="50"/>
      <c r="B27" s="50"/>
      <c r="C27" s="50"/>
      <c r="D27" s="50"/>
      <c r="E27" s="50"/>
      <c r="F27" s="50"/>
      <c r="G27" s="50"/>
      <c r="H27" s="50"/>
      <c r="I27" s="50"/>
      <c r="J27" s="50"/>
      <c r="K27" s="111" t="s">
        <v>153</v>
      </c>
      <c r="L27" s="111"/>
      <c r="M27" s="111"/>
      <c r="N27" s="111"/>
      <c r="O27" s="111"/>
      <c r="P27" s="111"/>
      <c r="Q27" s="111"/>
      <c r="R27" s="111"/>
      <c r="S27" s="111"/>
      <c r="T27" s="111"/>
    </row>
    <row r="28" spans="1:20" ht="18.75" x14ac:dyDescent="0.3">
      <c r="A28" s="111" t="s">
        <v>153</v>
      </c>
      <c r="B28" s="111"/>
      <c r="C28" s="111"/>
      <c r="D28" s="111"/>
      <c r="E28" s="111"/>
      <c r="F28" s="111"/>
      <c r="G28" s="111"/>
      <c r="H28" s="111"/>
      <c r="I28" s="111"/>
      <c r="J28" s="111"/>
      <c r="K28" s="111"/>
      <c r="L28" s="111"/>
      <c r="M28" s="111"/>
      <c r="N28" s="111"/>
      <c r="O28" s="111"/>
      <c r="P28" s="111"/>
      <c r="Q28" s="111"/>
      <c r="R28" s="111"/>
      <c r="S28" s="111"/>
      <c r="T28" s="111"/>
    </row>
  </sheetData>
  <mergeCells count="16">
    <mergeCell ref="A1:C1"/>
    <mergeCell ref="K1:M1"/>
    <mergeCell ref="A3:C3"/>
    <mergeCell ref="K3:M3"/>
    <mergeCell ref="K27:T28"/>
    <mergeCell ref="A28:J28"/>
    <mergeCell ref="A25:J25"/>
    <mergeCell ref="K25:T25"/>
    <mergeCell ref="A26:J26"/>
    <mergeCell ref="K26:T26"/>
    <mergeCell ref="A4:C5"/>
    <mergeCell ref="K4:M5"/>
    <mergeCell ref="A21:J21"/>
    <mergeCell ref="K21:T21"/>
    <mergeCell ref="A19:J19"/>
    <mergeCell ref="K19:T19"/>
  </mergeCells>
  <phoneticPr fontId="11" type="noConversion"/>
  <pageMargins left="0.70866141732283472" right="0.70866141732283472" top="0.74803149606299213" bottom="0.74803149606299213" header="0.31496062992125984" footer="0.31496062992125984"/>
  <pageSetup paperSize="9" scale="85" fitToWidth="2" orientation="portrait" verticalDpi="0" r:id="rId1"/>
  <colBreaks count="1" manualBreakCount="1">
    <brk id="10" max="47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8"/>
  <sheetViews>
    <sheetView view="pageBreakPreview" zoomScale="60" zoomScaleNormal="70" workbookViewId="0">
      <selection activeCell="A64" sqref="A64:H64"/>
    </sheetView>
  </sheetViews>
  <sheetFormatPr defaultRowHeight="15" x14ac:dyDescent="0.25"/>
  <cols>
    <col min="10" max="10" width="18.5703125" customWidth="1"/>
    <col min="20" max="20" width="17.5703125" customWidth="1"/>
  </cols>
  <sheetData>
    <row r="1" spans="1:20" ht="15.75" x14ac:dyDescent="0.25">
      <c r="A1" s="49" t="s">
        <v>56</v>
      </c>
      <c r="B1" s="49"/>
      <c r="C1" s="49"/>
      <c r="D1" s="49"/>
      <c r="E1" s="49"/>
      <c r="F1" s="49"/>
      <c r="G1" s="49"/>
      <c r="H1" s="49" t="s">
        <v>57</v>
      </c>
      <c r="I1" s="49"/>
      <c r="J1" s="49"/>
      <c r="K1" s="49" t="s">
        <v>56</v>
      </c>
      <c r="L1" s="49"/>
      <c r="M1" s="49"/>
      <c r="N1" s="49"/>
      <c r="O1" s="49"/>
      <c r="P1" s="49"/>
      <c r="Q1" s="49"/>
      <c r="R1" s="49" t="s">
        <v>57</v>
      </c>
      <c r="S1" s="49"/>
      <c r="T1" s="49"/>
    </row>
    <row r="2" spans="1:20" ht="15.75" x14ac:dyDescent="0.25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</row>
    <row r="3" spans="1:20" ht="15.75" x14ac:dyDescent="0.25">
      <c r="A3" s="49" t="s">
        <v>58</v>
      </c>
      <c r="B3" s="49"/>
      <c r="C3" s="49"/>
      <c r="D3" s="49"/>
      <c r="E3" s="49"/>
      <c r="F3" s="49"/>
      <c r="G3" s="49"/>
      <c r="H3" s="49" t="s">
        <v>117</v>
      </c>
      <c r="I3" s="49"/>
      <c r="J3" s="49"/>
      <c r="K3" s="49" t="s">
        <v>58</v>
      </c>
      <c r="L3" s="49"/>
      <c r="M3" s="49"/>
      <c r="N3" s="49"/>
      <c r="O3" s="49"/>
      <c r="P3" s="49"/>
      <c r="Q3" s="49"/>
      <c r="R3" s="49" t="s">
        <v>117</v>
      </c>
      <c r="S3" s="49"/>
      <c r="T3" s="49"/>
    </row>
    <row r="4" spans="1:20" ht="15.75" x14ac:dyDescent="0.25">
      <c r="A4" s="49" t="s">
        <v>72</v>
      </c>
      <c r="B4" s="49"/>
      <c r="C4" s="49"/>
      <c r="D4" s="49"/>
      <c r="E4" s="49"/>
      <c r="F4" s="49"/>
      <c r="G4" s="49"/>
      <c r="H4" s="49" t="s">
        <v>59</v>
      </c>
      <c r="I4" s="49"/>
      <c r="J4" s="49"/>
      <c r="K4" s="49" t="s">
        <v>72</v>
      </c>
      <c r="L4" s="49"/>
      <c r="M4" s="49"/>
      <c r="N4" s="49"/>
      <c r="O4" s="49"/>
      <c r="P4" s="49"/>
      <c r="Q4" s="49"/>
      <c r="R4" s="49" t="s">
        <v>59</v>
      </c>
      <c r="S4" s="49"/>
      <c r="T4" s="49"/>
    </row>
    <row r="5" spans="1:20" ht="15.75" x14ac:dyDescent="0.25">
      <c r="A5" s="49"/>
      <c r="B5" s="49"/>
      <c r="C5" s="49"/>
      <c r="D5" s="49"/>
      <c r="E5" s="49"/>
      <c r="F5" s="49"/>
      <c r="G5" s="49"/>
      <c r="H5" s="49" t="s">
        <v>60</v>
      </c>
      <c r="I5" s="49"/>
      <c r="J5" s="49"/>
      <c r="K5" s="49"/>
      <c r="L5" s="49"/>
      <c r="M5" s="49"/>
      <c r="N5" s="49"/>
      <c r="O5" s="49"/>
      <c r="P5" s="49"/>
      <c r="Q5" s="49"/>
      <c r="R5" s="49" t="s">
        <v>60</v>
      </c>
      <c r="S5" s="49"/>
      <c r="T5" s="49"/>
    </row>
    <row r="6" spans="1:20" ht="15.75" x14ac:dyDescent="0.25">
      <c r="A6" s="49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</row>
    <row r="7" spans="1:20" ht="15.75" x14ac:dyDescent="0.25">
      <c r="A7" s="49"/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</row>
    <row r="8" spans="1:20" ht="15.75" x14ac:dyDescent="0.25">
      <c r="A8" s="49"/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</row>
    <row r="9" spans="1:20" ht="15.75" x14ac:dyDescent="0.25">
      <c r="A9" s="49" t="s">
        <v>73</v>
      </c>
      <c r="B9" s="49"/>
      <c r="C9" s="49"/>
      <c r="D9" s="49"/>
      <c r="E9" s="49"/>
      <c r="F9" s="49"/>
      <c r="G9" s="49"/>
      <c r="H9" s="49" t="s">
        <v>116</v>
      </c>
      <c r="I9" s="49"/>
      <c r="J9" s="49"/>
      <c r="K9" s="49" t="s">
        <v>74</v>
      </c>
      <c r="L9" s="49"/>
      <c r="M9" s="49"/>
      <c r="N9" s="49"/>
      <c r="O9" s="49"/>
      <c r="P9" s="49"/>
      <c r="Q9" s="49"/>
      <c r="R9" s="49" t="s">
        <v>116</v>
      </c>
      <c r="S9" s="49"/>
      <c r="T9" s="49"/>
    </row>
    <row r="10" spans="1:20" ht="15.75" x14ac:dyDescent="0.25">
      <c r="A10" s="49"/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</row>
    <row r="11" spans="1:20" ht="15.75" x14ac:dyDescent="0.25">
      <c r="A11" s="49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</row>
    <row r="19" spans="1:20" ht="18.75" x14ac:dyDescent="0.3">
      <c r="A19" s="111" t="s">
        <v>61</v>
      </c>
      <c r="B19" s="111"/>
      <c r="C19" s="111"/>
      <c r="D19" s="111"/>
      <c r="E19" s="111"/>
      <c r="F19" s="111"/>
      <c r="G19" s="111"/>
      <c r="H19" s="111"/>
      <c r="I19" s="111"/>
      <c r="J19" s="111"/>
      <c r="K19" s="111" t="s">
        <v>61</v>
      </c>
      <c r="L19" s="111"/>
      <c r="M19" s="111"/>
      <c r="N19" s="111"/>
      <c r="O19" s="111"/>
      <c r="P19" s="111"/>
      <c r="Q19" s="111"/>
      <c r="R19" s="111"/>
      <c r="S19" s="111"/>
      <c r="T19" s="111"/>
    </row>
    <row r="20" spans="1:20" ht="18.75" x14ac:dyDescent="0.3">
      <c r="A20" s="50"/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</row>
    <row r="21" spans="1:20" ht="18.75" x14ac:dyDescent="0.3">
      <c r="A21" s="111" t="s">
        <v>0</v>
      </c>
      <c r="B21" s="111"/>
      <c r="C21" s="111"/>
      <c r="D21" s="111"/>
      <c r="E21" s="111"/>
      <c r="F21" s="111"/>
      <c r="G21" s="111"/>
      <c r="H21" s="111"/>
      <c r="I21" s="111"/>
      <c r="J21" s="111"/>
      <c r="K21" s="111" t="s">
        <v>0</v>
      </c>
      <c r="L21" s="111"/>
      <c r="M21" s="111"/>
      <c r="N21" s="111"/>
      <c r="O21" s="111"/>
      <c r="P21" s="111"/>
      <c r="Q21" s="111"/>
      <c r="R21" s="111"/>
      <c r="S21" s="111"/>
      <c r="T21" s="111"/>
    </row>
    <row r="22" spans="1:20" ht="18.75" x14ac:dyDescent="0.3">
      <c r="A22" s="50"/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</row>
    <row r="23" spans="1:20" ht="18.75" x14ac:dyDescent="0.3">
      <c r="A23" s="50"/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</row>
    <row r="24" spans="1:20" ht="18.75" x14ac:dyDescent="0.3">
      <c r="A24" s="50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</row>
    <row r="25" spans="1:20" ht="18.75" x14ac:dyDescent="0.3">
      <c r="A25" s="111" t="s">
        <v>1</v>
      </c>
      <c r="B25" s="111"/>
      <c r="C25" s="111"/>
      <c r="D25" s="111"/>
      <c r="E25" s="111"/>
      <c r="F25" s="111"/>
      <c r="G25" s="111"/>
      <c r="H25" s="111"/>
      <c r="I25" s="111"/>
      <c r="J25" s="111"/>
      <c r="K25" s="111" t="s">
        <v>1</v>
      </c>
      <c r="L25" s="111"/>
      <c r="M25" s="111"/>
      <c r="N25" s="111"/>
      <c r="O25" s="111"/>
      <c r="P25" s="111"/>
      <c r="Q25" s="111"/>
      <c r="R25" s="111"/>
      <c r="S25" s="111"/>
      <c r="T25" s="111"/>
    </row>
    <row r="26" spans="1:20" ht="18.75" x14ac:dyDescent="0.3">
      <c r="A26" s="111" t="s">
        <v>78</v>
      </c>
      <c r="B26" s="111"/>
      <c r="C26" s="111"/>
      <c r="D26" s="111"/>
      <c r="E26" s="111"/>
      <c r="F26" s="111"/>
      <c r="G26" s="111"/>
      <c r="H26" s="111"/>
      <c r="I26" s="111"/>
      <c r="J26" s="111"/>
      <c r="K26" s="111" t="s">
        <v>113</v>
      </c>
      <c r="L26" s="111"/>
      <c r="M26" s="111"/>
      <c r="N26" s="111"/>
      <c r="O26" s="111"/>
      <c r="P26" s="111"/>
      <c r="Q26" s="111"/>
      <c r="R26" s="111"/>
      <c r="S26" s="111"/>
      <c r="T26" s="111"/>
    </row>
    <row r="27" spans="1:20" ht="18.75" x14ac:dyDescent="0.3">
      <c r="A27" s="50"/>
      <c r="B27" s="50"/>
      <c r="C27" s="50"/>
      <c r="D27" s="50"/>
      <c r="E27" s="50"/>
      <c r="F27" s="50"/>
      <c r="G27" s="50"/>
      <c r="H27" s="50"/>
      <c r="I27" s="50"/>
      <c r="J27" s="50"/>
      <c r="K27" s="111" t="s">
        <v>153</v>
      </c>
      <c r="L27" s="111"/>
      <c r="M27" s="111"/>
      <c r="N27" s="111"/>
      <c r="O27" s="111"/>
      <c r="P27" s="111"/>
      <c r="Q27" s="111"/>
      <c r="R27" s="111"/>
      <c r="S27" s="111"/>
      <c r="T27" s="111"/>
    </row>
    <row r="28" spans="1:20" ht="18.75" x14ac:dyDescent="0.3">
      <c r="A28" s="111" t="s">
        <v>153</v>
      </c>
      <c r="B28" s="111"/>
      <c r="C28" s="111"/>
      <c r="D28" s="111"/>
      <c r="E28" s="111"/>
      <c r="F28" s="111"/>
      <c r="G28" s="111"/>
      <c r="H28" s="111"/>
      <c r="I28" s="111"/>
      <c r="J28" s="111"/>
      <c r="K28" s="111"/>
      <c r="L28" s="111"/>
      <c r="M28" s="111"/>
      <c r="N28" s="111"/>
      <c r="O28" s="111"/>
      <c r="P28" s="111"/>
      <c r="Q28" s="111"/>
      <c r="R28" s="111"/>
      <c r="S28" s="111"/>
      <c r="T28" s="111"/>
    </row>
  </sheetData>
  <mergeCells count="10">
    <mergeCell ref="K27:T28"/>
    <mergeCell ref="K25:T25"/>
    <mergeCell ref="A25:J25"/>
    <mergeCell ref="A19:J19"/>
    <mergeCell ref="K19:T19"/>
    <mergeCell ref="K21:T21"/>
    <mergeCell ref="A21:J21"/>
    <mergeCell ref="A26:J26"/>
    <mergeCell ref="K26:T26"/>
    <mergeCell ref="A28:J28"/>
  </mergeCells>
  <phoneticPr fontId="11" type="noConversion"/>
  <pageMargins left="0.70866141732283472" right="0.70866141732283472" top="0.74803149606299213" bottom="0.74803149606299213" header="0.31496062992125984" footer="0.31496062992125984"/>
  <pageSetup paperSize="9" scale="85" fitToWidth="2" orientation="portrait" verticalDpi="0" r:id="rId1"/>
  <colBreaks count="1" manualBreakCount="1">
    <brk id="10" max="4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14</vt:i4>
      </vt:variant>
      <vt:variant>
        <vt:lpstr>Именованные диапазоны</vt:lpstr>
      </vt:variant>
      <vt:variant>
        <vt:i4>20</vt:i4>
      </vt:variant>
    </vt:vector>
  </HeadingPairs>
  <TitlesOfParts>
    <vt:vector size="34" baseType="lpstr">
      <vt:lpstr>4</vt:lpstr>
      <vt:lpstr>5</vt:lpstr>
      <vt:lpstr>6</vt:lpstr>
      <vt:lpstr>7</vt:lpstr>
      <vt:lpstr>8</vt:lpstr>
      <vt:lpstr>10</vt:lpstr>
      <vt:lpstr>11</vt:lpstr>
      <vt:lpstr>СКШ</vt:lpstr>
      <vt:lpstr>14</vt:lpstr>
      <vt:lpstr>16</vt:lpstr>
      <vt:lpstr>7-11 итог</vt:lpstr>
      <vt:lpstr>7-11 для школ</vt:lpstr>
      <vt:lpstr>7-11 для мэрии завтраки</vt:lpstr>
      <vt:lpstr>7-11 для мэрии обеды</vt:lpstr>
      <vt:lpstr>'7-11 для школ'!OLE_LINK3</vt:lpstr>
      <vt:lpstr>'7-11 итог'!OLE_LINK3</vt:lpstr>
      <vt:lpstr>'7-11 для мэрии завтраки'!Заголовки_для_печати</vt:lpstr>
      <vt:lpstr>'7-11 для мэрии обеды'!Заголовки_для_печати</vt:lpstr>
      <vt:lpstr>'7-11 для школ'!Заголовки_для_печати</vt:lpstr>
      <vt:lpstr>'7-11 итог'!Заголовки_для_печати</vt:lpstr>
      <vt:lpstr>'10'!Область_печати</vt:lpstr>
      <vt:lpstr>'11'!Область_печати</vt:lpstr>
      <vt:lpstr>'14'!Область_печати</vt:lpstr>
      <vt:lpstr>'16'!Область_печати</vt:lpstr>
      <vt:lpstr>'4'!Область_печати</vt:lpstr>
      <vt:lpstr>'5'!Область_печати</vt:lpstr>
      <vt:lpstr>'6'!Область_печати</vt:lpstr>
      <vt:lpstr>'7'!Область_печати</vt:lpstr>
      <vt:lpstr>'7-11 для мэрии завтраки'!Область_печати</vt:lpstr>
      <vt:lpstr>'7-11 для мэрии обеды'!Область_печати</vt:lpstr>
      <vt:lpstr>'7-11 для школ'!Область_печати</vt:lpstr>
      <vt:lpstr>'7-11 итог'!Область_печати</vt:lpstr>
      <vt:lpstr>'8'!Область_печати</vt:lpstr>
      <vt:lpstr>СКШ!Область_печати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2021-09-07T00:28:00Z</cp:lastPrinted>
  <dcterms:created xsi:type="dcterms:W3CDTF">2006-09-16T00:00:00Z</dcterms:created>
  <dcterms:modified xsi:type="dcterms:W3CDTF">2021-10-12T22:51:19Z</dcterms:modified>
</cp:coreProperties>
</file>